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Market\UK-S&amp;D\Balance sheets\Publications\Historic balance sheets\202627\"/>
    </mc:Choice>
  </mc:AlternateContent>
  <xr:revisionPtr revIDLastSave="0" documentId="14_{96C92172-0C16-4D17-B953-E3758353CD3E}" xr6:coauthVersionLast="47" xr6:coauthVersionMax="47" xr10:uidLastSave="{00000000-0000-0000-0000-000000000000}"/>
  <bookViews>
    <workbookView xWindow="-120" yWindow="-120" windowWidth="29040" windowHeight="15720" xr2:uid="{00000000-000D-0000-FFFF-FFFF00000000}"/>
  </bookViews>
  <sheets>
    <sheet name="Early balance sheets" sheetId="1" r:id="rId1"/>
    <sheet name="Disclaimer and contact us" sheetId="3" r:id="rId2"/>
    <sheet name="Early balance sheets (2)" sheetId="2" state="hidden" r:id="rId3"/>
  </sheets>
  <definedNames>
    <definedName name="Footnotes">#REF!</definedName>
    <definedName name="Month">#REF!</definedName>
    <definedName name="_xlnm.Print_Area" localSheetId="1">'Disclaimer and contact us'!$A$1:$C$15</definedName>
    <definedName name="_xlnm.Print_Area" localSheetId="0">'Early balance sheets'!$A$1:$L$40</definedName>
    <definedName name="_xlnm.Print_Area" localSheetId="2">'Early balance sheets (2)'!$A$1:$G$65</definedName>
    <definedName name="Yea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4" i="1" l="1"/>
  <c r="I24" i="1"/>
  <c r="H24" i="1"/>
  <c r="I23" i="1"/>
  <c r="H23" i="1"/>
  <c r="C23" i="1"/>
  <c r="B23" i="1"/>
  <c r="B24" i="1"/>
  <c r="G22" i="1"/>
  <c r="D24" i="1"/>
  <c r="G9" i="1"/>
  <c r="G10" i="1"/>
  <c r="G11" i="1"/>
  <c r="G12" i="1"/>
  <c r="G13" i="1"/>
  <c r="G14" i="1"/>
  <c r="G15" i="1"/>
  <c r="G16" i="1"/>
  <c r="G17" i="1"/>
  <c r="G18" i="1"/>
  <c r="G8" i="1"/>
  <c r="H17" i="1" l="1"/>
  <c r="B11" i="1"/>
  <c r="H11" i="1"/>
  <c r="B17" i="1"/>
  <c r="B18" i="1" s="1"/>
  <c r="H18" i="1" l="1"/>
  <c r="L19" i="1"/>
  <c r="M14" i="1" l="1"/>
  <c r="M12" i="1"/>
  <c r="F45" i="2"/>
  <c r="F41" i="2"/>
  <c r="F35" i="2"/>
  <c r="E31" i="2"/>
  <c r="F29" i="2"/>
  <c r="E29" i="2"/>
  <c r="F9" i="2"/>
  <c r="E9" i="2"/>
  <c r="M15" i="1"/>
  <c r="M10" i="1"/>
  <c r="M8" i="1"/>
  <c r="L22" i="1" l="1"/>
  <c r="M22" i="1"/>
  <c r="E8" i="1"/>
  <c r="E15" i="1"/>
  <c r="E16" i="1"/>
  <c r="K22" i="1"/>
  <c r="F11" i="2"/>
  <c r="E36" i="2"/>
  <c r="F32" i="2"/>
  <c r="F12" i="2"/>
  <c r="E32" i="2"/>
  <c r="D39" i="2"/>
  <c r="F31" i="2"/>
  <c r="F46" i="2"/>
  <c r="E18" i="2"/>
  <c r="C33" i="2"/>
  <c r="F14" i="2"/>
  <c r="D33" i="2"/>
  <c r="F38" i="2"/>
  <c r="E34" i="2"/>
  <c r="C39" i="2"/>
  <c r="F36" i="2"/>
  <c r="B39" i="2"/>
  <c r="B33" i="2"/>
  <c r="E30" i="2"/>
  <c r="E16" i="2"/>
  <c r="E38" i="2"/>
  <c r="F30" i="2"/>
  <c r="F24" i="2"/>
  <c r="F34" i="2"/>
  <c r="E46" i="2"/>
  <c r="C13" i="2"/>
  <c r="E15" i="2"/>
  <c r="B13" i="2"/>
  <c r="D19" i="2"/>
  <c r="E24" i="2"/>
  <c r="F15" i="2"/>
  <c r="F26" i="2"/>
  <c r="E11" i="2"/>
  <c r="D13" i="2"/>
  <c r="B19" i="2"/>
  <c r="E14" i="2"/>
  <c r="E12" i="2"/>
  <c r="E10" i="2"/>
  <c r="F16" i="2"/>
  <c r="F18" i="2"/>
  <c r="E26" i="2"/>
  <c r="F17" i="2"/>
  <c r="E17" i="2"/>
  <c r="C19" i="2"/>
  <c r="F10" i="2"/>
  <c r="C17" i="1"/>
  <c r="D11" i="1"/>
  <c r="I11" i="1"/>
  <c r="D17" i="1"/>
  <c r="C11" i="1"/>
  <c r="I17" i="1"/>
  <c r="J17" i="1" l="1"/>
  <c r="M17" i="1" s="1"/>
  <c r="M16" i="1"/>
  <c r="J11" i="1"/>
  <c r="M11" i="1" s="1"/>
  <c r="M9" i="1"/>
  <c r="D40" i="2"/>
  <c r="C40" i="2"/>
  <c r="B20" i="2"/>
  <c r="E39" i="2"/>
  <c r="F19" i="2"/>
  <c r="F39" i="2"/>
  <c r="B40" i="2"/>
  <c r="E33" i="2"/>
  <c r="F13" i="2"/>
  <c r="F33" i="2"/>
  <c r="C20" i="2"/>
  <c r="E19" i="2"/>
  <c r="E13" i="2"/>
  <c r="D20" i="2"/>
  <c r="C18" i="1"/>
  <c r="C24" i="1" s="1"/>
  <c r="I18" i="1"/>
  <c r="D18" i="1"/>
  <c r="J18" i="1"/>
  <c r="M18" i="1" s="1"/>
  <c r="E40" i="2" l="1"/>
  <c r="F40" i="2"/>
  <c r="F20" i="2"/>
  <c r="E20" i="2"/>
  <c r="M24" i="1" l="1"/>
  <c r="L7" i="1" l="1"/>
  <c r="K7" i="1"/>
  <c r="F7" i="1"/>
  <c r="E7" i="1"/>
  <c r="F8" i="1" l="1"/>
  <c r="L8" i="1" l="1"/>
  <c r="K8" i="1"/>
  <c r="L13" i="1" l="1"/>
  <c r="L23" i="1"/>
  <c r="L16" i="1" l="1"/>
  <c r="K16" i="1"/>
  <c r="L9" i="1"/>
  <c r="K9" i="1"/>
  <c r="E9" i="1" l="1"/>
  <c r="F16" i="1" l="1"/>
  <c r="F9" i="1"/>
  <c r="F22" i="1" l="1"/>
  <c r="E22" i="1"/>
  <c r="L10" i="1" l="1"/>
  <c r="K10" i="1"/>
  <c r="K11" i="1" l="1"/>
  <c r="L11" i="1"/>
  <c r="K12" i="1" l="1"/>
  <c r="L12" i="1"/>
  <c r="F10" i="1" l="1"/>
  <c r="E10" i="1"/>
  <c r="E11" i="1" l="1"/>
  <c r="F11" i="1"/>
  <c r="K14" i="1" l="1"/>
  <c r="L14" i="1"/>
  <c r="K17" i="1" l="1"/>
  <c r="L17" i="1"/>
  <c r="K18" i="1" l="1"/>
  <c r="L18" i="1"/>
  <c r="L24" i="1" l="1"/>
  <c r="K24" i="1"/>
  <c r="F15" i="1" l="1"/>
  <c r="E13" i="1" l="1"/>
  <c r="F13" i="1"/>
  <c r="E12" i="1" l="1"/>
  <c r="F12" i="1"/>
  <c r="F14" i="1" l="1"/>
  <c r="E14" i="1"/>
  <c r="F17" i="1" l="1"/>
  <c r="E17" i="1"/>
  <c r="E18" i="1" l="1"/>
  <c r="F18" i="1"/>
  <c r="E24" i="1" l="1"/>
  <c r="G24" i="1" l="1"/>
</calcChain>
</file>

<file path=xl/sharedStrings.xml><?xml version="1.0" encoding="utf-8"?>
<sst xmlns="http://schemas.openxmlformats.org/spreadsheetml/2006/main" count="201" uniqueCount="75">
  <si>
    <t>Wheat</t>
  </si>
  <si>
    <t>Barley</t>
  </si>
  <si>
    <t xml:space="preserve"> Production</t>
  </si>
  <si>
    <t xml:space="preserve"> Imports</t>
  </si>
  <si>
    <t xml:space="preserve"> Availability</t>
  </si>
  <si>
    <t xml:space="preserve"> Human and Industrial Consumption</t>
  </si>
  <si>
    <t>n/a</t>
  </si>
  <si>
    <t>-</t>
  </si>
  <si>
    <t xml:space="preserve"> Animal Feed Consumption</t>
  </si>
  <si>
    <t xml:space="preserve"> Other</t>
  </si>
  <si>
    <t xml:space="preserve"> Domestic Consumption</t>
  </si>
  <si>
    <t xml:space="preserve"> Balance </t>
  </si>
  <si>
    <t xml:space="preserve"> Surplus available for either export or free stock</t>
  </si>
  <si>
    <t xml:space="preserve"> Seed</t>
  </si>
  <si>
    <t xml:space="preserve"> Opening Stocks</t>
  </si>
  <si>
    <t>Residual</t>
  </si>
  <si>
    <t>Source: AHDB, Defra</t>
  </si>
  <si>
    <t xml:space="preserve">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t>
  </si>
  <si>
    <t>Thousand tonnes</t>
  </si>
  <si>
    <t>2. Split of exports, intervention and total commercial end-season stocks only published for historical seasons</t>
  </si>
  <si>
    <t>July to June crop years</t>
  </si>
  <si>
    <t>*</t>
  </si>
  <si>
    <t>2024/25</t>
  </si>
  <si>
    <t>2025/26</t>
  </si>
  <si>
    <t>1. Forecast using best information available as at 22 October 2026</t>
  </si>
  <si>
    <t xml:space="preserve"> ©Agriculture and Horticulture Development Board 2026. All rights reserved.</t>
  </si>
  <si>
    <t>n/a = not available.</t>
  </si>
  <si>
    <t>* = not estimated at this point in the season.</t>
  </si>
  <si>
    <t>Due to rounding, totals may not agree with the sum of the individual items.</t>
  </si>
  <si>
    <t>The first official 2026/27 balance sheets are due to be released on 26 November 2026.</t>
  </si>
  <si>
    <t>−</t>
  </si>
  <si>
    <t xml:space="preserve">Figures are rounded to the nearest 1000 tonnes. </t>
  </si>
  <si>
    <t>These will be revised during the year.</t>
  </si>
  <si>
    <t>AHDB early cereal supply and demand balance sheets 2026/27</t>
  </si>
  <si>
    <t>&lt;blank&gt;</t>
  </si>
  <si>
    <t>of which home grown</t>
  </si>
  <si>
    <t>Notes</t>
  </si>
  <si>
    <t>All estimates in thousand tonnes</t>
  </si>
  <si>
    <r>
      <t xml:space="preserve">2026/27 </t>
    </r>
    <r>
      <rPr>
        <b/>
        <vertAlign val="superscript"/>
        <sz val="12"/>
        <color theme="0"/>
        <rFont val="Arial"/>
        <family val="2"/>
      </rPr>
      <t>1</t>
    </r>
  </si>
  <si>
    <r>
      <t xml:space="preserve"> Exports </t>
    </r>
    <r>
      <rPr>
        <vertAlign val="superscript"/>
        <sz val="12"/>
        <color rgb="FF575756"/>
        <rFont val="Arial"/>
        <family val="2"/>
      </rPr>
      <t>2</t>
    </r>
  </si>
  <si>
    <r>
      <t xml:space="preserve"> Intervention Stocks </t>
    </r>
    <r>
      <rPr>
        <vertAlign val="superscript"/>
        <sz val="12"/>
        <color rgb="FF575756"/>
        <rFont val="Arial"/>
        <family val="2"/>
      </rPr>
      <t>2</t>
    </r>
  </si>
  <si>
    <r>
      <t xml:space="preserve"> Commercial End-Season Stocks </t>
    </r>
    <r>
      <rPr>
        <b/>
        <vertAlign val="superscript"/>
        <sz val="12"/>
        <color rgb="FF575756"/>
        <rFont val="Arial"/>
        <family val="2"/>
      </rPr>
      <t>2</t>
    </r>
  </si>
  <si>
    <r>
      <t xml:space="preserve">of which Estimated Operating Stocks Requirement </t>
    </r>
    <r>
      <rPr>
        <i/>
        <vertAlign val="superscript"/>
        <sz val="12"/>
        <color rgb="FF575756"/>
        <rFont val="Arial"/>
        <family val="2"/>
      </rPr>
      <t>3</t>
    </r>
  </si>
  <si>
    <r>
      <t xml:space="preserve">of which Free Stocks </t>
    </r>
    <r>
      <rPr>
        <i/>
        <vertAlign val="superscript"/>
        <sz val="12"/>
        <color rgb="FF575756"/>
        <rFont val="Arial"/>
        <family val="2"/>
      </rPr>
      <t>4</t>
    </r>
  </si>
  <si>
    <t xml:space="preserve">These balance sheets have been produced by AHDB.  </t>
  </si>
  <si>
    <t>The balance sheets should be viewed in conjunction with the official UK Cereals Supply and Demand Balance Sheets.</t>
  </si>
  <si>
    <t>3. This is a calculated estimate of the minimum tonnage that users of grain require to get through to a point at which new crop can be</t>
  </si>
  <si>
    <t>used. Details of the calculation are on AHDB's website.</t>
  </si>
  <si>
    <t xml:space="preserve">4. Free Stocks are those available after exports and operating stocks have been fulfilled; these will be estimated later in the season </t>
  </si>
  <si>
    <t>when stocks survey data is available.</t>
  </si>
  <si>
    <t xml:space="preserve"> Residual</t>
  </si>
  <si>
    <t>These early balance sheets have been produced by AHDB.</t>
  </si>
  <si>
    <t>They should be viewed in conjunction with the official UK Cereals Supply and Demand Balance Sheets, which are produced by AHDB on behalf of Defra.</t>
  </si>
  <si>
    <t>ahdb.org.uk</t>
  </si>
  <si>
    <t>Website</t>
  </si>
  <si>
    <t xml:space="preserve">cereals.mi@ahdb.org.uk </t>
  </si>
  <si>
    <t>Email</t>
  </si>
  <si>
    <t>024 7538 1357</t>
  </si>
  <si>
    <t>Telephone</t>
  </si>
  <si>
    <t>Agriculture and Horticulture Development Board 
Middlemarch Business Park
Siskin Parkway East
Coventry
CV3 4PE</t>
  </si>
  <si>
    <t>Head office address</t>
  </si>
  <si>
    <t>Contact us</t>
  </si>
  <si>
    <t>© Agriculture and Horticulture Development Board 2026. All rights reserved. </t>
  </si>
  <si>
    <t>While AHDB seeks to ensure that the information contained within this document is accurate at the time of publishing,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
All intellectual property rights in the information and data in this document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party-disclosure, publication or commercial arrangement. For more information, please see our Terms of Use and Privacy Notice or contact the Director of Corporate Affairs at info@ahdb.org.uk
All other trademarks, logos and brand names contained in this publication are the trademarks of their respective holders. No rights are granted without the prior written permission of the relevant owners.</t>
  </si>
  <si>
    <t>Disclaimer</t>
  </si>
  <si>
    <r>
      <t xml:space="preserve">2026/27 </t>
    </r>
    <r>
      <rPr>
        <b/>
        <vertAlign val="superscript"/>
        <sz val="12"/>
        <color theme="0"/>
        <rFont val="Arial"/>
        <family val="2"/>
      </rPr>
      <t>1 5</t>
    </r>
  </si>
  <si>
    <t>n/a = not available</t>
  </si>
  <si>
    <t>4. Free Stocks are those available after exports and operating stocks have been fulfilled; these will be estimated later in the season when stocks survey data is available</t>
  </si>
  <si>
    <t>% change on five-year average</t>
  </si>
  <si>
    <r>
      <t xml:space="preserve">Five-year average </t>
    </r>
    <r>
      <rPr>
        <b/>
        <vertAlign val="superscript"/>
        <sz val="12"/>
        <color theme="0"/>
        <rFont val="Arial"/>
        <family val="2"/>
      </rPr>
      <t>6</t>
    </r>
  </si>
  <si>
    <t>2. Split of exports and total commercial end-season stocks are only published for historical seasons</t>
  </si>
  <si>
    <t>5. Scottish Government were unable to publish a provisional 2026 production estimate; the UK crop figures include estimates for Scotland by AHDB so are subject to greater-than-usual uncertainty</t>
  </si>
  <si>
    <t>6. Five-year average includes the 2021/22–2025/26 crop years</t>
  </si>
  <si>
    <t>3. This is a calculated estimate of the minimum tonnage that users of grain require to get from 1 July until the new crop can be utilised; details of the calculation are on AHDB's UK cereal supply and demand homepage</t>
  </si>
  <si>
    <t>* = not forecast at this point in the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</si>
</sst>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_ ;[Red]\-#,##0\ "/>
    <numFmt numFmtId="166" formatCode="#,##0_ ;\-#,##0\ "/>
    <numFmt numFmtId="167" formatCode="#,##0_ ;\−#,##0\ "/>
    <numFmt numFmtId="168" formatCode="#,##0_ ;\−#,##0\ ;\-"/>
    <numFmt numFmtId="169" formatCode="\+#%_ ;\−#%;\-"/>
    <numFmt numFmtId="170" formatCode="\+0.0%;\−0.0%;\-"/>
    <numFmt numFmtId="171" formatCode="\+0%;\−0%;\-"/>
  </numFmts>
  <fonts count="53">
    <font>
      <sz val="11"/>
      <color theme="1"/>
      <name val="Arial"/>
      <family val="2"/>
      <scheme val="minor"/>
    </font>
    <font>
      <b/>
      <sz val="18"/>
      <color indexed="8"/>
      <name val="Arial"/>
      <family val="2"/>
    </font>
    <font>
      <b/>
      <sz val="11"/>
      <color indexed="8"/>
      <name val="Arial"/>
      <family val="2"/>
    </font>
    <font>
      <b/>
      <sz val="11"/>
      <name val="Arial"/>
      <family val="2"/>
    </font>
    <font>
      <b/>
      <sz val="10"/>
      <name val="GillSans"/>
      <family val="2"/>
    </font>
    <font>
      <sz val="10"/>
      <name val="Arial"/>
      <family val="2"/>
    </font>
    <font>
      <sz val="11"/>
      <color indexed="8"/>
      <name val="Calibri"/>
      <family val="2"/>
    </font>
    <font>
      <sz val="10"/>
      <name val="GillSans"/>
      <family val="2"/>
    </font>
    <font>
      <sz val="10"/>
      <color indexed="8"/>
      <name val="GillSans"/>
      <family val="2"/>
    </font>
    <font>
      <u/>
      <sz val="10"/>
      <color indexed="12"/>
      <name val="Arial"/>
      <family val="2"/>
    </font>
    <font>
      <sz val="11"/>
      <color rgb="FF337AB7"/>
      <name val="Arial"/>
      <family val="2"/>
    </font>
    <font>
      <b/>
      <sz val="16"/>
      <color rgb="FF0090D4"/>
      <name val="Arial"/>
      <family val="2"/>
    </font>
    <font>
      <sz val="8"/>
      <color rgb="FF575756"/>
      <name val="Arial"/>
      <family val="2"/>
    </font>
    <font>
      <b/>
      <sz val="18"/>
      <color rgb="FF0090D4"/>
      <name val="Ubuntu"/>
      <family val="2"/>
    </font>
    <font>
      <sz val="11"/>
      <color theme="1"/>
      <name val="Arial"/>
      <family val="2"/>
      <scheme val="minor"/>
    </font>
    <font>
      <sz val="11"/>
      <color indexed="8"/>
      <name val="Arial"/>
      <family val="2"/>
    </font>
    <font>
      <sz val="11"/>
      <color theme="1"/>
      <name val="Arial"/>
      <family val="2"/>
    </font>
    <font>
      <sz val="11"/>
      <color theme="1"/>
      <name val="Aptos Narrow"/>
      <family val="2"/>
    </font>
    <font>
      <sz val="10"/>
      <color rgb="FF000000"/>
      <name val="MS Sans Serif"/>
    </font>
    <font>
      <u/>
      <sz val="11"/>
      <color theme="10"/>
      <name val="Arial"/>
      <family val="2"/>
      <scheme val="minor"/>
    </font>
    <font>
      <b/>
      <sz val="12"/>
      <color theme="0"/>
      <name val="Arial"/>
      <family val="2"/>
    </font>
    <font>
      <sz val="12"/>
      <color rgb="FF575756"/>
      <name val="Arial"/>
      <family val="2"/>
    </font>
    <font>
      <b/>
      <sz val="12"/>
      <color rgb="FF575756"/>
      <name val="Arial"/>
      <family val="2"/>
    </font>
    <font>
      <sz val="12"/>
      <color indexed="8"/>
      <name val="Arial"/>
      <family val="2"/>
    </font>
    <font>
      <sz val="12"/>
      <color theme="1"/>
      <name val="Arial"/>
      <family val="2"/>
    </font>
    <font>
      <sz val="10"/>
      <color rgb="FF000000"/>
      <name val="Arial"/>
      <family val="2"/>
    </font>
    <font>
      <u/>
      <sz val="11"/>
      <color theme="10"/>
      <name val="Calibri"/>
      <family val="2"/>
    </font>
    <font>
      <b/>
      <sz val="12"/>
      <color rgb="FF0090D4"/>
      <name val="Ubuntu"/>
      <family val="2"/>
    </font>
    <font>
      <sz val="12"/>
      <color theme="1"/>
      <name val="Arial"/>
      <family val="2"/>
      <scheme val="minor"/>
    </font>
    <font>
      <b/>
      <vertAlign val="superscript"/>
      <sz val="12"/>
      <color theme="0"/>
      <name val="Arial"/>
      <family val="2"/>
    </font>
    <font>
      <b/>
      <sz val="12"/>
      <name val="GillSans"/>
      <family val="2"/>
    </font>
    <font>
      <sz val="12"/>
      <name val="Arial"/>
      <family val="2"/>
    </font>
    <font>
      <sz val="12"/>
      <name val="GillSans"/>
      <family val="2"/>
    </font>
    <font>
      <i/>
      <sz val="12"/>
      <color rgb="FF575756"/>
      <name val="Arial"/>
      <family val="2"/>
    </font>
    <font>
      <vertAlign val="superscript"/>
      <sz val="12"/>
      <color rgb="FF575756"/>
      <name val="Arial"/>
      <family val="2"/>
    </font>
    <font>
      <b/>
      <vertAlign val="superscript"/>
      <sz val="12"/>
      <color rgb="FF575756"/>
      <name val="Arial"/>
      <family val="2"/>
    </font>
    <font>
      <i/>
      <vertAlign val="superscript"/>
      <sz val="12"/>
      <color rgb="FF575756"/>
      <name val="Arial"/>
      <family val="2"/>
    </font>
    <font>
      <i/>
      <sz val="12"/>
      <name val="Arial"/>
      <family val="2"/>
    </font>
    <font>
      <b/>
      <sz val="12"/>
      <color theme="6"/>
      <name val="Arial"/>
      <family val="2"/>
    </font>
    <font>
      <b/>
      <i/>
      <sz val="12"/>
      <name val="Arial"/>
      <family val="2"/>
    </font>
    <font>
      <u/>
      <sz val="12"/>
      <color indexed="12"/>
      <name val="Arial"/>
      <family val="2"/>
    </font>
    <font>
      <b/>
      <sz val="14"/>
      <color theme="0"/>
      <name val="Arial"/>
      <family val="2"/>
      <scheme val="major"/>
    </font>
    <font>
      <sz val="10"/>
      <color theme="1"/>
      <name val="Arial"/>
      <family val="2"/>
      <scheme val="minor"/>
    </font>
    <font>
      <u/>
      <sz val="12"/>
      <color rgb="FF0563C1"/>
      <name val="Arial"/>
      <family val="2"/>
    </font>
    <font>
      <sz val="12"/>
      <color theme="4"/>
      <name val="GillSans"/>
      <family val="2"/>
    </font>
    <font>
      <b/>
      <sz val="20"/>
      <color rgb="FF0090D4"/>
      <name val="Ubuntu"/>
      <family val="2"/>
    </font>
    <font>
      <b/>
      <sz val="11"/>
      <color rgb="FF0090D4"/>
      <name val="Arial"/>
      <family val="2"/>
    </font>
    <font>
      <b/>
      <sz val="11"/>
      <color rgb="FF95C11F"/>
      <name val="Arial"/>
      <family val="2"/>
    </font>
    <font>
      <sz val="11"/>
      <color rgb="FF575756"/>
      <name val="Arial"/>
      <family val="2"/>
    </font>
    <font>
      <b/>
      <sz val="11"/>
      <color rgb="FF575756"/>
      <name val="Arial"/>
      <family val="2"/>
    </font>
    <font>
      <sz val="11"/>
      <color rgb="FF000000"/>
      <name val="MS Sans Serif"/>
    </font>
    <font>
      <u/>
      <sz val="11"/>
      <color rgb="FF0563C1"/>
      <name val="Arial"/>
      <family val="2"/>
    </font>
    <font>
      <u/>
      <sz val="11"/>
      <color theme="4"/>
      <name val="Arial"/>
      <family val="2"/>
    </font>
  </fonts>
  <fills count="7">
    <fill>
      <patternFill patternType="none"/>
    </fill>
    <fill>
      <patternFill patternType="gray125"/>
    </fill>
    <fill>
      <patternFill patternType="solid">
        <fgColor theme="0"/>
        <bgColor indexed="64"/>
      </patternFill>
    </fill>
    <fill>
      <patternFill patternType="solid">
        <fgColor rgb="FF0090D4"/>
        <bgColor indexed="64"/>
      </patternFill>
    </fill>
    <fill>
      <patternFill patternType="solid">
        <fgColor rgb="FF0090D3"/>
        <bgColor indexed="64"/>
      </patternFill>
    </fill>
    <fill>
      <patternFill patternType="solid">
        <fgColor rgb="FFBBDDF5"/>
        <bgColor indexed="64"/>
      </patternFill>
    </fill>
    <fill>
      <patternFill patternType="solid">
        <fgColor rgb="FFDFEFFB"/>
        <bgColor indexed="64"/>
      </patternFill>
    </fill>
  </fills>
  <borders count="16">
    <border>
      <left/>
      <right/>
      <top/>
      <bottom/>
      <diagonal/>
    </border>
    <border>
      <left/>
      <right/>
      <top style="thin">
        <color rgb="FF0082CA"/>
      </top>
      <bottom/>
      <diagonal/>
    </border>
    <border>
      <left/>
      <right/>
      <top/>
      <bottom style="thin">
        <color rgb="FF0082CA"/>
      </bottom>
      <diagonal/>
    </border>
    <border>
      <left style="thick">
        <color theme="0"/>
      </left>
      <right style="thick">
        <color theme="0"/>
      </right>
      <top style="thick">
        <color theme="0"/>
      </top>
      <bottom style="medium">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style="thin">
        <color theme="0"/>
      </top>
      <bottom style="thin">
        <color theme="0"/>
      </bottom>
      <diagonal/>
    </border>
    <border>
      <left style="thick">
        <color theme="0"/>
      </left>
      <right style="thick">
        <color theme="0"/>
      </right>
      <top style="thin">
        <color theme="0"/>
      </top>
      <bottom/>
      <diagonal/>
    </border>
    <border>
      <left style="thick">
        <color theme="0"/>
      </left>
      <right style="thick">
        <color theme="0"/>
      </right>
      <top/>
      <bottom style="thin">
        <color theme="0"/>
      </bottom>
      <diagonal/>
    </border>
    <border>
      <left/>
      <right/>
      <top style="thick">
        <color theme="0"/>
      </top>
      <bottom/>
      <diagonal/>
    </border>
    <border>
      <left/>
      <right/>
      <top/>
      <bottom style="medium">
        <color rgb="FF0082CA"/>
      </bottom>
      <diagonal/>
    </border>
    <border>
      <left/>
      <right/>
      <top style="medium">
        <color rgb="FF0082CA"/>
      </top>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bottom style="thick">
        <color theme="0"/>
      </bottom>
      <diagonal/>
    </border>
  </borders>
  <cellStyleXfs count="20">
    <xf numFmtId="0" fontId="0" fillId="0" borderId="0"/>
    <xf numFmtId="43" fontId="6"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alignment vertical="top"/>
      <protection locked="0"/>
    </xf>
    <xf numFmtId="9" fontId="14" fillId="0" borderId="0" applyFont="0" applyFill="0" applyBorder="0" applyAlignment="0" applyProtection="0"/>
    <xf numFmtId="0" fontId="18" fillId="0" borderId="0" applyNumberFormat="0" applyFont="0" applyBorder="0" applyProtection="0"/>
    <xf numFmtId="0" fontId="5" fillId="0" borderId="0"/>
    <xf numFmtId="0" fontId="19" fillId="0" borderId="0" applyNumberFormat="0" applyFill="0" applyBorder="0" applyAlignment="0" applyProtection="0"/>
    <xf numFmtId="0" fontId="25" fillId="0" borderId="0"/>
    <xf numFmtId="0" fontId="14" fillId="0" borderId="0"/>
    <xf numFmtId="0" fontId="26" fillId="0" borderId="0" applyNumberFormat="0" applyFill="0" applyBorder="0" applyAlignment="0" applyProtection="0"/>
    <xf numFmtId="0" fontId="25" fillId="0" borderId="0" applyNumberFormat="0" applyBorder="0" applyProtection="0"/>
    <xf numFmtId="0" fontId="25" fillId="0" borderId="0" applyNumberFormat="0" applyBorder="0" applyProtection="0"/>
    <xf numFmtId="0" fontId="18" fillId="0" borderId="0" applyNumberFormat="0" applyFont="0" applyBorder="0" applyProtection="0"/>
    <xf numFmtId="0" fontId="18" fillId="0" borderId="0" applyNumberFormat="0" applyFont="0" applyBorder="0" applyProtection="0"/>
    <xf numFmtId="0" fontId="5" fillId="0" borderId="0"/>
    <xf numFmtId="0" fontId="14" fillId="0" borderId="0"/>
    <xf numFmtId="4" fontId="42" fillId="0" borderId="0">
      <alignment horizontal="left" vertical="top"/>
    </xf>
    <xf numFmtId="0" fontId="18" fillId="0" borderId="0" applyNumberFormat="0" applyFont="0" applyBorder="0" applyProtection="0"/>
    <xf numFmtId="0" fontId="43" fillId="0" borderId="0" applyNumberFormat="0" applyFill="0" applyBorder="0" applyAlignment="0" applyProtection="0"/>
  </cellStyleXfs>
  <cellXfs count="157">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horizontal="center"/>
    </xf>
    <xf numFmtId="164" fontId="5" fillId="0" borderId="0" xfId="1" applyNumberFormat="1" applyFont="1" applyFill="1" applyBorder="1"/>
    <xf numFmtId="164" fontId="7" fillId="0" borderId="0" xfId="1" applyNumberFormat="1" applyFont="1" applyFill="1" applyBorder="1"/>
    <xf numFmtId="9" fontId="7" fillId="0" borderId="0" xfId="2" quotePrefix="1" applyFont="1" applyFill="1" applyBorder="1" applyAlignment="1">
      <alignment horizontal="right"/>
    </xf>
    <xf numFmtId="164" fontId="4" fillId="0" borderId="0" xfId="1" applyNumberFormat="1" applyFont="1" applyFill="1" applyBorder="1"/>
    <xf numFmtId="9" fontId="4" fillId="0" borderId="0" xfId="2" quotePrefix="1" applyFont="1" applyFill="1" applyBorder="1" applyAlignment="1">
      <alignment horizontal="right"/>
    </xf>
    <xf numFmtId="164" fontId="8" fillId="0" borderId="0" xfId="1" applyNumberFormat="1" applyFont="1" applyFill="1" applyBorder="1" applyAlignment="1"/>
    <xf numFmtId="0" fontId="3" fillId="0" borderId="0" xfId="0" applyFont="1" applyAlignment="1">
      <alignment horizontal="center"/>
    </xf>
    <xf numFmtId="0" fontId="10" fillId="0" borderId="0" xfId="0" applyFont="1"/>
    <xf numFmtId="0" fontId="3" fillId="0" borderId="0" xfId="0" applyFont="1"/>
    <xf numFmtId="0" fontId="3" fillId="0" borderId="0" xfId="0" applyFont="1" applyAlignment="1">
      <alignment horizontal="right"/>
    </xf>
    <xf numFmtId="0" fontId="11" fillId="0" borderId="0" xfId="0" applyFont="1" applyAlignment="1">
      <alignment vertical="center"/>
    </xf>
    <xf numFmtId="0" fontId="12" fillId="2" borderId="0" xfId="0" applyFont="1" applyFill="1" applyAlignment="1">
      <alignment vertical="center" wrapText="1"/>
    </xf>
    <xf numFmtId="0" fontId="13" fillId="0" borderId="0" xfId="0" applyFont="1" applyAlignment="1">
      <alignment vertical="center"/>
    </xf>
    <xf numFmtId="166" fontId="0" fillId="0" borderId="0" xfId="0" applyNumberFormat="1"/>
    <xf numFmtId="0" fontId="15" fillId="0" borderId="0" xfId="0" applyFont="1"/>
    <xf numFmtId="0" fontId="16" fillId="0" borderId="0" xfId="0" applyFont="1"/>
    <xf numFmtId="0" fontId="17" fillId="0" borderId="0" xfId="0" applyFont="1"/>
    <xf numFmtId="0" fontId="13" fillId="0" borderId="0" xfId="0" applyFont="1" applyAlignment="1">
      <alignment vertical="top"/>
    </xf>
    <xf numFmtId="0" fontId="27" fillId="0" borderId="0" xfId="0" applyFont="1" applyAlignment="1">
      <alignment vertical="center"/>
    </xf>
    <xf numFmtId="0" fontId="28" fillId="0" borderId="0" xfId="0" applyFont="1"/>
    <xf numFmtId="0" fontId="22" fillId="0" borderId="0" xfId="0" applyFont="1" applyAlignment="1">
      <alignment horizontal="right" vertical="center"/>
    </xf>
    <xf numFmtId="0" fontId="20" fillId="3" borderId="3" xfId="0" quotePrefix="1" applyFont="1" applyFill="1" applyBorder="1" applyAlignment="1">
      <alignment horizontal="center" vertical="center"/>
    </xf>
    <xf numFmtId="0" fontId="20" fillId="3" borderId="4" xfId="0" applyFont="1" applyFill="1" applyBorder="1" applyAlignment="1">
      <alignment horizontal="center" vertical="center" wrapText="1"/>
    </xf>
    <xf numFmtId="0" fontId="30" fillId="0" borderId="0" xfId="0" applyFont="1" applyAlignment="1">
      <alignment horizontal="center"/>
    </xf>
    <xf numFmtId="0" fontId="21" fillId="5" borderId="4" xfId="0" applyFont="1" applyFill="1" applyBorder="1" applyAlignment="1">
      <alignment vertical="center"/>
    </xf>
    <xf numFmtId="167" fontId="21" fillId="5" borderId="4" xfId="1" applyNumberFormat="1" applyFont="1" applyFill="1" applyBorder="1" applyAlignment="1">
      <alignment horizontal="right" vertical="center"/>
    </xf>
    <xf numFmtId="168" fontId="21" fillId="5" borderId="4" xfId="1" applyNumberFormat="1" applyFont="1" applyFill="1" applyBorder="1" applyAlignment="1">
      <alignment horizontal="right" vertical="center"/>
    </xf>
    <xf numFmtId="169" fontId="21" fillId="5" borderId="4" xfId="1" applyNumberFormat="1" applyFont="1" applyFill="1" applyBorder="1" applyAlignment="1">
      <alignment horizontal="right" vertical="center"/>
    </xf>
    <xf numFmtId="9" fontId="32" fillId="0" borderId="0" xfId="2" quotePrefix="1" applyFont="1" applyFill="1" applyBorder="1" applyAlignment="1">
      <alignment horizontal="right"/>
    </xf>
    <xf numFmtId="0" fontId="21" fillId="5" borderId="5" xfId="0" applyFont="1" applyFill="1" applyBorder="1" applyAlignment="1">
      <alignment vertical="center"/>
    </xf>
    <xf numFmtId="167" fontId="21" fillId="5" borderId="5" xfId="1" applyNumberFormat="1" applyFont="1" applyFill="1" applyBorder="1" applyAlignment="1">
      <alignment horizontal="right" vertical="center"/>
    </xf>
    <xf numFmtId="168" fontId="21" fillId="5" borderId="5" xfId="1" applyNumberFormat="1" applyFont="1" applyFill="1" applyBorder="1" applyAlignment="1">
      <alignment horizontal="right" vertical="center"/>
    </xf>
    <xf numFmtId="169" fontId="21" fillId="5" borderId="5" xfId="1" applyNumberFormat="1" applyFont="1" applyFill="1" applyBorder="1" applyAlignment="1">
      <alignment horizontal="right" vertical="center"/>
    </xf>
    <xf numFmtId="0" fontId="22" fillId="5" borderId="8" xfId="0" applyFont="1" applyFill="1" applyBorder="1" applyAlignment="1">
      <alignment vertical="center"/>
    </xf>
    <xf numFmtId="167" fontId="22" fillId="5" borderId="8" xfId="1" applyNumberFormat="1" applyFont="1" applyFill="1" applyBorder="1" applyAlignment="1">
      <alignment horizontal="right" vertical="center"/>
    </xf>
    <xf numFmtId="168" fontId="22" fillId="5" borderId="8" xfId="1" applyNumberFormat="1" applyFont="1" applyFill="1" applyBorder="1" applyAlignment="1">
      <alignment horizontal="right" vertical="center"/>
    </xf>
    <xf numFmtId="169" fontId="22" fillId="5" borderId="8" xfId="1" applyNumberFormat="1" applyFont="1" applyFill="1" applyBorder="1" applyAlignment="1">
      <alignment horizontal="right" vertical="center"/>
    </xf>
    <xf numFmtId="9" fontId="30" fillId="0" borderId="0" xfId="2" quotePrefix="1" applyFont="1" applyFill="1" applyBorder="1" applyAlignment="1">
      <alignment horizontal="right"/>
    </xf>
    <xf numFmtId="0" fontId="21" fillId="6" borderId="7" xfId="0" applyFont="1" applyFill="1" applyBorder="1" applyAlignment="1">
      <alignment vertical="center"/>
    </xf>
    <xf numFmtId="167" fontId="21" fillId="6" borderId="7" xfId="1" applyNumberFormat="1" applyFont="1" applyFill="1" applyBorder="1" applyAlignment="1">
      <alignment horizontal="right" vertical="center"/>
    </xf>
    <xf numFmtId="168" fontId="21" fillId="6" borderId="7" xfId="1" applyNumberFormat="1" applyFont="1" applyFill="1" applyBorder="1" applyAlignment="1">
      <alignment horizontal="right" vertical="center"/>
    </xf>
    <xf numFmtId="169" fontId="21" fillId="6" borderId="7" xfId="1" applyNumberFormat="1" applyFont="1" applyFill="1" applyBorder="1" applyAlignment="1">
      <alignment horizontal="right" vertical="center"/>
    </xf>
    <xf numFmtId="0" fontId="33" fillId="6" borderId="5" xfId="0" applyFont="1" applyFill="1" applyBorder="1" applyAlignment="1">
      <alignment horizontal="left" vertical="center" indent="4"/>
    </xf>
    <xf numFmtId="167" fontId="21" fillId="6" borderId="5" xfId="1" applyNumberFormat="1" applyFont="1" applyFill="1" applyBorder="1" applyAlignment="1">
      <alignment horizontal="right" vertical="center"/>
    </xf>
    <xf numFmtId="168" fontId="21" fillId="6" borderId="5" xfId="1" applyNumberFormat="1" applyFont="1" applyFill="1" applyBorder="1" applyAlignment="1">
      <alignment horizontal="right" vertical="center"/>
    </xf>
    <xf numFmtId="169" fontId="21" fillId="6" borderId="5" xfId="1" applyNumberFormat="1" applyFont="1" applyFill="1" applyBorder="1" applyAlignment="1">
      <alignment horizontal="right" vertical="center"/>
    </xf>
    <xf numFmtId="0" fontId="21" fillId="6" borderId="5" xfId="0" applyFont="1" applyFill="1" applyBorder="1" applyAlignment="1">
      <alignment vertical="center"/>
    </xf>
    <xf numFmtId="0" fontId="22" fillId="6" borderId="8" xfId="0" applyFont="1" applyFill="1" applyBorder="1" applyAlignment="1">
      <alignment vertical="center"/>
    </xf>
    <xf numFmtId="167" fontId="22" fillId="6" borderId="8" xfId="1" applyNumberFormat="1" applyFont="1" applyFill="1" applyBorder="1" applyAlignment="1">
      <alignment horizontal="right" vertical="center"/>
    </xf>
    <xf numFmtId="168" fontId="22" fillId="6" borderId="8" xfId="1" applyNumberFormat="1" applyFont="1" applyFill="1" applyBorder="1" applyAlignment="1">
      <alignment horizontal="right" vertical="center"/>
    </xf>
    <xf numFmtId="169" fontId="22" fillId="6" borderId="8" xfId="1" applyNumberFormat="1" applyFont="1" applyFill="1" applyBorder="1" applyAlignment="1">
      <alignment horizontal="right" vertical="center"/>
    </xf>
    <xf numFmtId="0" fontId="22" fillId="5" borderId="6" xfId="0" applyFont="1" applyFill="1" applyBorder="1" applyAlignment="1">
      <alignment vertical="center"/>
    </xf>
    <xf numFmtId="167" fontId="22" fillId="5" borderId="6" xfId="1" applyNumberFormat="1" applyFont="1" applyFill="1" applyBorder="1" applyAlignment="1">
      <alignment horizontal="right" vertical="center"/>
    </xf>
    <xf numFmtId="168" fontId="22" fillId="5" borderId="6" xfId="1" applyNumberFormat="1" applyFont="1" applyFill="1" applyBorder="1" applyAlignment="1">
      <alignment horizontal="right" vertical="center"/>
    </xf>
    <xf numFmtId="169" fontId="22" fillId="5" borderId="6" xfId="1" applyNumberFormat="1" applyFont="1" applyFill="1" applyBorder="1" applyAlignment="1">
      <alignment horizontal="right" vertical="center"/>
    </xf>
    <xf numFmtId="0" fontId="21" fillId="6" borderId="8" xfId="0" applyFont="1" applyFill="1" applyBorder="1" applyAlignment="1">
      <alignment vertical="center"/>
    </xf>
    <xf numFmtId="167" fontId="21" fillId="6" borderId="8" xfId="1" applyNumberFormat="1" applyFont="1" applyFill="1" applyBorder="1" applyAlignment="1">
      <alignment horizontal="right" vertical="center"/>
    </xf>
    <xf numFmtId="168" fontId="21" fillId="6" borderId="8" xfId="1" applyNumberFormat="1" applyFont="1" applyFill="1" applyBorder="1" applyAlignment="1">
      <alignment horizontal="right" vertical="center"/>
    </xf>
    <xf numFmtId="169" fontId="21" fillId="6" borderId="8" xfId="1" applyNumberFormat="1" applyFont="1" applyFill="1" applyBorder="1" applyAlignment="1">
      <alignment horizontal="right" vertical="center"/>
    </xf>
    <xf numFmtId="0" fontId="22" fillId="5" borderId="7" xfId="0" applyFont="1" applyFill="1" applyBorder="1" applyAlignment="1">
      <alignment vertical="center"/>
    </xf>
    <xf numFmtId="167" fontId="21" fillId="5" borderId="7" xfId="1" applyNumberFormat="1" applyFont="1" applyFill="1" applyBorder="1" applyAlignment="1">
      <alignment horizontal="right" vertical="center"/>
    </xf>
    <xf numFmtId="168" fontId="21" fillId="5" borderId="7" xfId="1" applyNumberFormat="1" applyFont="1" applyFill="1" applyBorder="1" applyAlignment="1">
      <alignment horizontal="right" vertical="center"/>
    </xf>
    <xf numFmtId="169" fontId="21" fillId="5" borderId="7" xfId="1" applyNumberFormat="1" applyFont="1" applyFill="1" applyBorder="1" applyAlignment="1">
      <alignment horizontal="right" vertical="center"/>
    </xf>
    <xf numFmtId="0" fontId="33" fillId="5" borderId="5" xfId="0" applyFont="1" applyFill="1" applyBorder="1" applyAlignment="1">
      <alignment horizontal="left" vertical="center" wrapText="1" indent="4"/>
    </xf>
    <xf numFmtId="0" fontId="33" fillId="5" borderId="8" xfId="0" applyFont="1" applyFill="1" applyBorder="1" applyAlignment="1">
      <alignment horizontal="left" vertical="center" indent="4"/>
    </xf>
    <xf numFmtId="167" fontId="21" fillId="5" borderId="8" xfId="1" applyNumberFormat="1" applyFont="1" applyFill="1" applyBorder="1" applyAlignment="1">
      <alignment horizontal="right" vertical="center"/>
    </xf>
    <xf numFmtId="168" fontId="21" fillId="5" borderId="8" xfId="1" applyNumberFormat="1" applyFont="1" applyFill="1" applyBorder="1" applyAlignment="1">
      <alignment horizontal="right" vertical="center"/>
    </xf>
    <xf numFmtId="169" fontId="21" fillId="5" borderId="8" xfId="1" applyNumberFormat="1" applyFont="1" applyFill="1" applyBorder="1" applyAlignment="1">
      <alignment horizontal="right" vertical="center"/>
    </xf>
    <xf numFmtId="0" fontId="22" fillId="6" borderId="6" xfId="0" applyFont="1" applyFill="1" applyBorder="1" applyAlignment="1">
      <alignment horizontal="left" vertical="center"/>
    </xf>
    <xf numFmtId="167" fontId="22" fillId="6" borderId="6" xfId="1" applyNumberFormat="1" applyFont="1" applyFill="1" applyBorder="1" applyAlignment="1">
      <alignment horizontal="right" vertical="center"/>
    </xf>
    <xf numFmtId="169" fontId="22" fillId="6" borderId="8" xfId="4" applyNumberFormat="1" applyFont="1" applyFill="1" applyBorder="1" applyAlignment="1">
      <alignment horizontal="right" vertical="center"/>
    </xf>
    <xf numFmtId="0" fontId="21" fillId="5" borderId="6" xfId="0" applyFont="1" applyFill="1" applyBorder="1" applyAlignment="1">
      <alignment horizontal="left" vertical="center"/>
    </xf>
    <xf numFmtId="167" fontId="21" fillId="5" borderId="6" xfId="1" applyNumberFormat="1" applyFont="1" applyFill="1" applyBorder="1" applyAlignment="1">
      <alignment horizontal="right" vertical="center"/>
    </xf>
    <xf numFmtId="168" fontId="21" fillId="5" borderId="6" xfId="1" applyNumberFormat="1" applyFont="1" applyFill="1" applyBorder="1" applyAlignment="1">
      <alignment horizontal="right" vertical="center"/>
    </xf>
    <xf numFmtId="169" fontId="21" fillId="5" borderId="6" xfId="1" applyNumberFormat="1" applyFont="1" applyFill="1" applyBorder="1" applyAlignment="1">
      <alignment horizontal="right" vertical="center"/>
    </xf>
    <xf numFmtId="164" fontId="21" fillId="0" borderId="0" xfId="1" applyNumberFormat="1" applyFont="1" applyFill="1" applyBorder="1" applyAlignment="1">
      <alignment vertical="top"/>
    </xf>
    <xf numFmtId="166" fontId="37" fillId="0" borderId="0" xfId="1" applyNumberFormat="1" applyFont="1" applyFill="1" applyBorder="1" applyAlignment="1">
      <alignment horizontal="right" vertical="center"/>
    </xf>
    <xf numFmtId="9" fontId="37" fillId="0" borderId="0" xfId="1" applyNumberFormat="1" applyFont="1" applyFill="1" applyBorder="1" applyAlignment="1">
      <alignment horizontal="right" vertical="center"/>
    </xf>
    <xf numFmtId="164" fontId="21" fillId="0" borderId="0" xfId="1" applyNumberFormat="1" applyFont="1" applyFill="1" applyBorder="1" applyAlignment="1">
      <alignment horizontal="left" vertical="top"/>
    </xf>
    <xf numFmtId="168" fontId="22" fillId="6" borderId="6" xfId="1" applyNumberFormat="1" applyFont="1" applyFill="1" applyBorder="1" applyAlignment="1">
      <alignment horizontal="right" vertical="center"/>
    </xf>
    <xf numFmtId="169" fontId="22" fillId="6" borderId="6" xfId="1" applyNumberFormat="1" applyFont="1" applyFill="1" applyBorder="1" applyAlignment="1">
      <alignment horizontal="right" vertical="center"/>
    </xf>
    <xf numFmtId="164" fontId="21" fillId="0" borderId="0" xfId="1" applyNumberFormat="1" applyFont="1" applyFill="1" applyBorder="1" applyAlignment="1">
      <alignment horizontal="right" vertical="top"/>
    </xf>
    <xf numFmtId="0" fontId="38" fillId="0" borderId="0" xfId="0" applyFont="1" applyAlignment="1">
      <alignment horizontal="left"/>
    </xf>
    <xf numFmtId="0" fontId="39" fillId="0" borderId="0" xfId="0" applyFont="1" applyAlignment="1">
      <alignment horizontal="left" vertical="center" wrapText="1"/>
    </xf>
    <xf numFmtId="0" fontId="23" fillId="0" borderId="0" xfId="0" applyFont="1"/>
    <xf numFmtId="0" fontId="22" fillId="0" borderId="0" xfId="0" applyFont="1"/>
    <xf numFmtId="0" fontId="22" fillId="0" borderId="0" xfId="0" applyFont="1" applyAlignment="1">
      <alignment vertical="top"/>
    </xf>
    <xf numFmtId="0" fontId="21" fillId="0" borderId="0" xfId="0" applyFont="1" applyAlignment="1">
      <alignment horizontal="left" vertical="center"/>
    </xf>
    <xf numFmtId="0" fontId="21" fillId="0" borderId="0" xfId="0" applyFont="1" applyAlignment="1">
      <alignment horizontal="left"/>
    </xf>
    <xf numFmtId="1" fontId="31" fillId="0" borderId="0" xfId="0" applyNumberFormat="1" applyFont="1"/>
    <xf numFmtId="164" fontId="31" fillId="0" borderId="0" xfId="0" applyNumberFormat="1" applyFont="1"/>
    <xf numFmtId="0" fontId="24" fillId="0" borderId="0" xfId="0" applyFont="1"/>
    <xf numFmtId="0" fontId="40" fillId="0" borderId="0" xfId="3" applyFont="1" applyFill="1" applyAlignment="1" applyProtection="1"/>
    <xf numFmtId="0" fontId="40" fillId="0" borderId="0" xfId="3" applyFont="1" applyFill="1" applyBorder="1" applyAlignment="1" applyProtection="1"/>
    <xf numFmtId="0" fontId="21" fillId="0" borderId="0" xfId="0" applyFont="1" applyAlignment="1">
      <alignment horizontal="left" vertical="top"/>
    </xf>
    <xf numFmtId="0" fontId="22" fillId="2" borderId="0" xfId="0" applyFont="1" applyFill="1" applyAlignment="1">
      <alignment horizontal="left" vertical="center"/>
    </xf>
    <xf numFmtId="164" fontId="21" fillId="0" borderId="0" xfId="1" applyNumberFormat="1" applyFont="1" applyFill="1" applyBorder="1" applyAlignment="1">
      <alignment horizontal="left" vertical="center"/>
    </xf>
    <xf numFmtId="0" fontId="41" fillId="4" borderId="0" xfId="0" applyFont="1" applyFill="1" applyAlignment="1">
      <alignment vertical="center"/>
    </xf>
    <xf numFmtId="164" fontId="22" fillId="0" borderId="0" xfId="1" applyNumberFormat="1" applyFont="1" applyFill="1" applyBorder="1" applyAlignment="1">
      <alignment horizontal="left" vertical="top"/>
    </xf>
    <xf numFmtId="0" fontId="21" fillId="0" borderId="0" xfId="0" applyFont="1" applyAlignment="1">
      <alignment horizontal="left" vertical="center" indent="2"/>
    </xf>
    <xf numFmtId="0" fontId="22" fillId="2" borderId="0" xfId="0" applyFont="1" applyFill="1"/>
    <xf numFmtId="0" fontId="44" fillId="4" borderId="9" xfId="0" applyFont="1" applyFill="1" applyBorder="1"/>
    <xf numFmtId="0" fontId="44" fillId="4" borderId="0" xfId="0" applyFont="1" applyFill="1"/>
    <xf numFmtId="171" fontId="21" fillId="5" borderId="4" xfId="1" applyNumberFormat="1" applyFont="1" applyFill="1" applyBorder="1" applyAlignment="1">
      <alignment horizontal="right" vertical="center"/>
    </xf>
    <xf numFmtId="171" fontId="21" fillId="5" borderId="5" xfId="1" applyNumberFormat="1" applyFont="1" applyFill="1" applyBorder="1" applyAlignment="1">
      <alignment horizontal="right" vertical="center"/>
    </xf>
    <xf numFmtId="171" fontId="22" fillId="5" borderId="8" xfId="1" applyNumberFormat="1" applyFont="1" applyFill="1" applyBorder="1" applyAlignment="1">
      <alignment horizontal="right" vertical="center"/>
    </xf>
    <xf numFmtId="171" fontId="21" fillId="6" borderId="7" xfId="1" applyNumberFormat="1" applyFont="1" applyFill="1" applyBorder="1" applyAlignment="1">
      <alignment horizontal="right" vertical="center"/>
    </xf>
    <xf numFmtId="171" fontId="21" fillId="6" borderId="5" xfId="1" applyNumberFormat="1" applyFont="1" applyFill="1" applyBorder="1" applyAlignment="1">
      <alignment horizontal="right" vertical="center"/>
    </xf>
    <xf numFmtId="170" fontId="21" fillId="6" borderId="5" xfId="1" applyNumberFormat="1" applyFont="1" applyFill="1" applyBorder="1" applyAlignment="1">
      <alignment horizontal="right" vertical="center"/>
    </xf>
    <xf numFmtId="171" fontId="22" fillId="6" borderId="8" xfId="1" applyNumberFormat="1" applyFont="1" applyFill="1" applyBorder="1" applyAlignment="1">
      <alignment horizontal="right" vertical="center"/>
    </xf>
    <xf numFmtId="171" fontId="22" fillId="5" borderId="6" xfId="1" applyNumberFormat="1" applyFont="1" applyFill="1" applyBorder="1" applyAlignment="1">
      <alignment horizontal="right" vertical="center"/>
    </xf>
    <xf numFmtId="171" fontId="21" fillId="6" borderId="8" xfId="1" applyNumberFormat="1" applyFont="1" applyFill="1" applyBorder="1" applyAlignment="1">
      <alignment horizontal="right" vertical="center"/>
    </xf>
    <xf numFmtId="171" fontId="21" fillId="5" borderId="8" xfId="1" applyNumberFormat="1" applyFont="1" applyFill="1" applyBorder="1" applyAlignment="1">
      <alignment horizontal="right" vertical="center"/>
    </xf>
    <xf numFmtId="171" fontId="22" fillId="6" borderId="8" xfId="4" applyNumberFormat="1" applyFont="1" applyFill="1" applyBorder="1" applyAlignment="1">
      <alignment horizontal="right" vertical="center"/>
    </xf>
    <xf numFmtId="171" fontId="21" fillId="5" borderId="6" xfId="1" applyNumberFormat="1" applyFont="1" applyFill="1" applyBorder="1" applyAlignment="1">
      <alignment horizontal="right" vertical="center"/>
    </xf>
    <xf numFmtId="165" fontId="23" fillId="0" borderId="0" xfId="0" applyNumberFormat="1" applyFont="1"/>
    <xf numFmtId="0" fontId="45" fillId="0" borderId="0" xfId="0" applyFont="1" applyAlignment="1">
      <alignment vertical="top"/>
    </xf>
    <xf numFmtId="0" fontId="20" fillId="3" borderId="3" xfId="0" quotePrefix="1" applyFont="1" applyFill="1" applyBorder="1" applyAlignment="1">
      <alignment horizontal="center" vertical="center" wrapText="1"/>
    </xf>
    <xf numFmtId="0" fontId="33" fillId="5" borderId="5" xfId="0" applyFont="1" applyFill="1" applyBorder="1" applyAlignment="1">
      <alignment horizontal="left" vertical="center" wrapText="1" indent="2"/>
    </xf>
    <xf numFmtId="0" fontId="33" fillId="5" borderId="8" xfId="0" applyFont="1" applyFill="1" applyBorder="1" applyAlignment="1">
      <alignment horizontal="left" vertical="center" indent="2"/>
    </xf>
    <xf numFmtId="0" fontId="33" fillId="6" borderId="5" xfId="0" applyFont="1" applyFill="1" applyBorder="1" applyAlignment="1">
      <alignment horizontal="left" vertical="center" indent="2"/>
    </xf>
    <xf numFmtId="0" fontId="23" fillId="2" borderId="0" xfId="0" applyFont="1" applyFill="1"/>
    <xf numFmtId="167" fontId="22" fillId="5" borderId="7" xfId="1" applyNumberFormat="1" applyFont="1" applyFill="1" applyBorder="1" applyAlignment="1">
      <alignment horizontal="right" vertical="center"/>
    </xf>
    <xf numFmtId="168" fontId="22" fillId="5" borderId="7" xfId="1" applyNumberFormat="1" applyFont="1" applyFill="1" applyBorder="1" applyAlignment="1">
      <alignment horizontal="right" vertical="center"/>
    </xf>
    <xf numFmtId="171" fontId="22" fillId="5" borderId="7" xfId="1" applyNumberFormat="1" applyFont="1" applyFill="1" applyBorder="1" applyAlignment="1">
      <alignment horizontal="right" vertical="center"/>
    </xf>
    <xf numFmtId="0" fontId="16" fillId="2" borderId="10" xfId="16" applyFont="1" applyFill="1" applyBorder="1" applyAlignment="1">
      <alignment vertical="center"/>
    </xf>
    <xf numFmtId="0" fontId="16" fillId="2" borderId="0" xfId="16" applyFont="1" applyFill="1" applyAlignment="1">
      <alignment vertical="center"/>
    </xf>
    <xf numFmtId="0" fontId="46" fillId="2" borderId="11" xfId="16" applyFont="1" applyFill="1" applyBorder="1" applyAlignment="1">
      <alignment vertical="center"/>
    </xf>
    <xf numFmtId="0" fontId="47" fillId="2" borderId="11" xfId="16" applyFont="1" applyFill="1" applyBorder="1" applyAlignment="1">
      <alignment vertical="center"/>
    </xf>
    <xf numFmtId="4" fontId="16" fillId="2" borderId="0" xfId="17" applyFont="1" applyFill="1" applyAlignment="1">
      <alignment horizontal="left" vertical="center"/>
    </xf>
    <xf numFmtId="9" fontId="16" fillId="2" borderId="0" xfId="4" applyFont="1" applyFill="1" applyAlignment="1">
      <alignment horizontal="left" vertical="center"/>
    </xf>
    <xf numFmtId="4" fontId="16" fillId="2" borderId="0" xfId="17" applyFont="1" applyFill="1" applyAlignment="1">
      <alignment vertical="center" wrapText="1"/>
    </xf>
    <xf numFmtId="0" fontId="47" fillId="2" borderId="0" xfId="16" applyFont="1" applyFill="1" applyAlignment="1">
      <alignment vertical="center"/>
    </xf>
    <xf numFmtId="0" fontId="49" fillId="2" borderId="0" xfId="18" applyFont="1" applyFill="1" applyAlignment="1">
      <alignment horizontal="left" vertical="top" wrapText="1"/>
    </xf>
    <xf numFmtId="0" fontId="50" fillId="2" borderId="0" xfId="18" applyFont="1" applyFill="1"/>
    <xf numFmtId="0" fontId="49" fillId="2" borderId="0" xfId="18" applyFont="1" applyFill="1" applyAlignment="1">
      <alignment vertical="top"/>
    </xf>
    <xf numFmtId="0" fontId="49" fillId="2" borderId="0" xfId="18" applyFont="1" applyFill="1" applyAlignment="1">
      <alignment horizontal="left" vertical="top"/>
    </xf>
    <xf numFmtId="0" fontId="49" fillId="2" borderId="10" xfId="16" applyFont="1" applyFill="1" applyBorder="1" applyAlignment="1" applyProtection="1">
      <alignment vertical="center"/>
      <protection locked="0"/>
    </xf>
    <xf numFmtId="0" fontId="52" fillId="2" borderId="10" xfId="16" applyFont="1" applyFill="1" applyBorder="1" applyAlignment="1" applyProtection="1">
      <alignment vertical="center"/>
      <protection locked="0"/>
    </xf>
    <xf numFmtId="0" fontId="22" fillId="0" borderId="15" xfId="0" applyFont="1" applyBorder="1" applyAlignment="1">
      <alignment vertical="center"/>
    </xf>
    <xf numFmtId="0" fontId="22" fillId="0" borderId="15" xfId="0" applyFont="1" applyBorder="1" applyAlignment="1">
      <alignment horizontal="right" vertical="center" indent="1"/>
    </xf>
    <xf numFmtId="164" fontId="21" fillId="0" borderId="0" xfId="1" applyNumberFormat="1" applyFont="1" applyFill="1" applyBorder="1" applyAlignment="1">
      <alignment horizontal="right" vertical="top"/>
    </xf>
    <xf numFmtId="164" fontId="21" fillId="0" borderId="0" xfId="1" applyNumberFormat="1" applyFont="1" applyFill="1" applyBorder="1" applyAlignment="1"/>
    <xf numFmtId="0" fontId="20" fillId="3" borderId="12" xfId="0" applyFont="1" applyFill="1" applyBorder="1" applyAlignment="1">
      <alignment horizontal="center" vertical="center"/>
    </xf>
    <xf numFmtId="0" fontId="20" fillId="3" borderId="13" xfId="0" applyFont="1" applyFill="1" applyBorder="1" applyAlignment="1">
      <alignment horizontal="center" vertical="center"/>
    </xf>
    <xf numFmtId="0" fontId="20" fillId="3" borderId="14" xfId="0" applyFont="1" applyFill="1" applyBorder="1" applyAlignment="1">
      <alignment horizontal="center" vertical="center"/>
    </xf>
    <xf numFmtId="4" fontId="48" fillId="2" borderId="0" xfId="17" applyFont="1" applyFill="1" applyAlignment="1">
      <alignment horizontal="left" vertical="top" wrapText="1"/>
    </xf>
    <xf numFmtId="0" fontId="48" fillId="2" borderId="0" xfId="18" applyFont="1" applyFill="1" applyAlignment="1">
      <alignment horizontal="left" vertical="top"/>
    </xf>
    <xf numFmtId="0" fontId="48" fillId="2" borderId="0" xfId="18" applyFont="1" applyFill="1" applyAlignment="1">
      <alignment horizontal="left" vertical="top" wrapText="1"/>
    </xf>
    <xf numFmtId="0" fontId="51" fillId="2" borderId="0" xfId="19" applyFont="1" applyFill="1" applyAlignment="1">
      <alignment horizontal="left" vertical="top"/>
    </xf>
    <xf numFmtId="4" fontId="48" fillId="2" borderId="0" xfId="17" applyFont="1" applyFill="1" applyAlignment="1">
      <alignment horizontal="left" vertical="center" wrapText="1"/>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cellXfs>
  <cellStyles count="20">
    <cellStyle name="Comma" xfId="1" builtinId="3"/>
    <cellStyle name="Hyperlink" xfId="3" builtinId="8"/>
    <cellStyle name="Hyperlink 2" xfId="10" xr:uid="{011EC31D-ACC1-45CD-AC73-597C7D390CC0}"/>
    <cellStyle name="Hyperlink 2 2" xfId="19" xr:uid="{B346D834-2EA0-4C44-AF35-37F384BB41E7}"/>
    <cellStyle name="Hyperlink 3" xfId="7" xr:uid="{2EE85BFA-25A3-478F-9593-902042162B19}"/>
    <cellStyle name="Normal" xfId="0" builtinId="0"/>
    <cellStyle name="Normal 2" xfId="6" xr:uid="{CEB63154-0757-4932-A25C-B96A1116A68F}"/>
    <cellStyle name="Normal 2 2" xfId="12" xr:uid="{5EFFDB40-224B-4E5C-A8D1-D23A228AD469}"/>
    <cellStyle name="Normal 2 2 2" xfId="15" xr:uid="{4971BEF2-7813-49B1-A108-978A3B4AF11B}"/>
    <cellStyle name="Normal 3" xfId="5" xr:uid="{A61073D5-8981-4D1A-8013-2A739BDC187E}"/>
    <cellStyle name="Normal 3 2 2" xfId="9" xr:uid="{C670FE22-6FA5-4F3C-A3B3-3E3C3D5F19B7}"/>
    <cellStyle name="Normal 3 2 2 2" xfId="18" xr:uid="{03342E06-BB85-4A12-AD09-9309064AF7A8}"/>
    <cellStyle name="Normal 3 3 2" xfId="17" xr:uid="{5CC6DE8C-33E2-42DB-8593-59A90420C70B}"/>
    <cellStyle name="Normal 4" xfId="8" xr:uid="{5347A4D2-9E55-47B6-9EFB-58A2C66E83E4}"/>
    <cellStyle name="Normal 4 3 2" xfId="16" xr:uid="{BD53E039-D130-41FD-BA7F-31612CDC3B69}"/>
    <cellStyle name="Normal 5" xfId="13" xr:uid="{DA84BE9D-42FE-42C9-8B3C-E218540A8C3B}"/>
    <cellStyle name="Normal 7" xfId="14" xr:uid="{0403C6C2-4DBA-4AE7-9885-47D798F12FA3}"/>
    <cellStyle name="Percent" xfId="4" builtinId="5"/>
    <cellStyle name="Percent 2" xfId="2" xr:uid="{00000000-0005-0000-0000-000003000000}"/>
    <cellStyle name="Refdb standard" xfId="11" xr:uid="{AC326DE7-F7B2-460B-A7ED-22B4287DF728}"/>
  </cellStyles>
  <dxfs count="0"/>
  <tableStyles count="0" defaultTableStyle="TableStyleMedium2" defaultPivotStyle="PivotStyleLight16"/>
  <colors>
    <mruColors>
      <color rgb="FF575756"/>
      <color rgb="FF0090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772582</xdr:colOff>
      <xdr:row>2</xdr:row>
      <xdr:rowOff>45286</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0" y="0"/>
          <a:ext cx="14402857" cy="426286"/>
          <a:chOff x="4324050" y="-180975"/>
          <a:chExt cx="18220815" cy="429461"/>
        </a:xfrm>
      </xdr:grpSpPr>
      <xdr:pic>
        <xdr:nvPicPr>
          <xdr:cNvPr id="4" name="Logo">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324050" y="-180975"/>
            <a:ext cx="934401" cy="429461"/>
          </a:xfrm>
          <a:prstGeom prst="rect">
            <a:avLst/>
          </a:prstGeom>
        </xdr:spPr>
      </xdr:pic>
      <xdr:pic>
        <xdr:nvPicPr>
          <xdr:cNvPr id="5" name="Gradientbar">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229251" y="-180975"/>
            <a:ext cx="17315614" cy="42862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0</xdr:colOff>
      <xdr:row>2</xdr:row>
      <xdr:rowOff>48461</xdr:rowOff>
    </xdr:to>
    <xdr:grpSp>
      <xdr:nvGrpSpPr>
        <xdr:cNvPr id="2" name="Group 1">
          <a:extLst>
            <a:ext uri="{FF2B5EF4-FFF2-40B4-BE49-F238E27FC236}">
              <a16:creationId xmlns:a16="http://schemas.microsoft.com/office/drawing/2014/main" id="{AEE24F7E-7A11-4078-9AFA-7A45ECA3AF74}"/>
            </a:ext>
          </a:extLst>
        </xdr:cNvPr>
        <xdr:cNvGrpSpPr/>
      </xdr:nvGrpSpPr>
      <xdr:grpSpPr>
        <a:xfrm>
          <a:off x="0" y="0"/>
          <a:ext cx="9017000" cy="429461"/>
          <a:chOff x="4324050" y="-180975"/>
          <a:chExt cx="18220815" cy="429461"/>
        </a:xfrm>
      </xdr:grpSpPr>
      <xdr:pic>
        <xdr:nvPicPr>
          <xdr:cNvPr id="3" name="Logo">
            <a:extLst>
              <a:ext uri="{FF2B5EF4-FFF2-40B4-BE49-F238E27FC236}">
                <a16:creationId xmlns:a16="http://schemas.microsoft.com/office/drawing/2014/main" id="{5D20A02B-A056-F1D0-1976-B052A2ADB9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324050" y="-180975"/>
            <a:ext cx="934401" cy="429461"/>
          </a:xfrm>
          <a:prstGeom prst="rect">
            <a:avLst/>
          </a:prstGeom>
        </xdr:spPr>
      </xdr:pic>
      <xdr:pic>
        <xdr:nvPicPr>
          <xdr:cNvPr id="4" name="Gradientbar">
            <a:extLst>
              <a:ext uri="{FF2B5EF4-FFF2-40B4-BE49-F238E27FC236}">
                <a16:creationId xmlns:a16="http://schemas.microsoft.com/office/drawing/2014/main" id="{35CC933F-A931-384F-91B2-E5296BCF2F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229251" y="-180975"/>
            <a:ext cx="17315614" cy="428625"/>
          </a:xfrm>
          <a:prstGeom prst="rect">
            <a:avLst/>
          </a:prstGeom>
        </xdr:spPr>
      </xdr:pic>
    </xdr:grpSp>
    <xdr:clientData/>
  </xdr:twoCellAnchor>
</xdr:wsDr>
</file>

<file path=xl/theme/theme1.xml><?xml version="1.0" encoding="utf-8"?>
<a:theme xmlns:a="http://schemas.openxmlformats.org/drawingml/2006/main" name="AHDB_020222 theme">
  <a:themeElements>
    <a:clrScheme name="AHDB-020222">
      <a:dk1>
        <a:srgbClr val="575756"/>
      </a:dk1>
      <a:lt1>
        <a:srgbClr val="FFFFFF"/>
      </a:lt1>
      <a:dk2>
        <a:srgbClr val="575756"/>
      </a:dk2>
      <a:lt2>
        <a:srgbClr val="FFFFFF"/>
      </a:lt2>
      <a:accent1>
        <a:srgbClr val="0090D3"/>
      </a:accent1>
      <a:accent2>
        <a:srgbClr val="1F4350"/>
      </a:accent2>
      <a:accent3>
        <a:srgbClr val="6DA32F"/>
      </a:accent3>
      <a:accent4>
        <a:srgbClr val="7B3010"/>
      </a:accent4>
      <a:accent5>
        <a:srgbClr val="7998A5"/>
      </a:accent5>
      <a:accent6>
        <a:srgbClr val="025328"/>
      </a:accent6>
      <a:hlink>
        <a:srgbClr val="1F4350"/>
      </a:hlink>
      <a:folHlink>
        <a:srgbClr val="57575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AHDB_020222 theme" id="{026ABC3C-21B1-F241-A898-A711A1905BA9}" vid="{7489186C-8B3D-4F4A-ADFE-DDA87E5F7F35}"/>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hdb.org.uk/Privacy-Notice" TargetMode="External"/><Relationship Id="rId7" Type="http://schemas.openxmlformats.org/officeDocument/2006/relationships/drawing" Target="../drawings/drawing1.xml"/><Relationship Id="rId2" Type="http://schemas.openxmlformats.org/officeDocument/2006/relationships/hyperlink" Target="https://ahdb.org.uk/" TargetMode="External"/><Relationship Id="rId1" Type="http://schemas.openxmlformats.org/officeDocument/2006/relationships/hyperlink" Target="mailto:balance.sheet.team@ahdb.org.uk" TargetMode="External"/><Relationship Id="rId6" Type="http://schemas.openxmlformats.org/officeDocument/2006/relationships/printerSettings" Target="../printerSettings/printerSettings1.bin"/><Relationship Id="rId5" Type="http://schemas.openxmlformats.org/officeDocument/2006/relationships/hyperlink" Target="https://ahdb.org.uk/market-intelligence-data-and-analysis-team" TargetMode="External"/><Relationship Id="rId4" Type="http://schemas.openxmlformats.org/officeDocument/2006/relationships/hyperlink" Target="mailto:info@ahdb.org.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cereals.mi@ahdb.org.uk" TargetMode="External"/><Relationship Id="rId1" Type="http://schemas.openxmlformats.org/officeDocument/2006/relationships/hyperlink" Target="https://ahdb.org.uk/"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ahdb.org.uk/terms-and-conditions" TargetMode="External"/><Relationship Id="rId7" Type="http://schemas.openxmlformats.org/officeDocument/2006/relationships/printerSettings" Target="../printerSettings/printerSettings3.bin"/><Relationship Id="rId2" Type="http://schemas.openxmlformats.org/officeDocument/2006/relationships/hyperlink" Target="https://ahdb.org.uk/" TargetMode="External"/><Relationship Id="rId1" Type="http://schemas.openxmlformats.org/officeDocument/2006/relationships/hyperlink" Target="mailto:balance.sheet.team@ahdb.org.uk" TargetMode="External"/><Relationship Id="rId6" Type="http://schemas.openxmlformats.org/officeDocument/2006/relationships/hyperlink" Target="https://ahdb.org.uk/market-intelligence-data-and-analysis-team" TargetMode="External"/><Relationship Id="rId5" Type="http://schemas.openxmlformats.org/officeDocument/2006/relationships/hyperlink" Target="mailto:info@ahdb.org.uk" TargetMode="External"/><Relationship Id="rId4" Type="http://schemas.openxmlformats.org/officeDocument/2006/relationships/hyperlink" Target="https://ahdb.org.uk/Privacy-Noti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1"/>
  <sheetViews>
    <sheetView showGridLines="0" tabSelected="1" zoomScaleNormal="100" zoomScaleSheetLayoutView="70" workbookViewId="0">
      <selection activeCell="E13" sqref="E13"/>
    </sheetView>
  </sheetViews>
  <sheetFormatPr defaultRowHeight="14.25"/>
  <cols>
    <col min="1" max="1" width="52.375" customWidth="1"/>
    <col min="2" max="13" width="11.5" customWidth="1"/>
    <col min="14" max="14" width="10.5" customWidth="1"/>
    <col min="15" max="15" width="10.625" customWidth="1"/>
  </cols>
  <sheetData>
    <row r="1" spans="1:23" ht="15" customHeight="1">
      <c r="A1" s="1"/>
      <c r="B1" s="1"/>
      <c r="C1" s="2"/>
      <c r="D1" s="2"/>
      <c r="E1" s="2"/>
      <c r="F1" s="2"/>
      <c r="G1" s="2"/>
      <c r="H1" s="2"/>
      <c r="I1" s="2"/>
      <c r="J1" s="2"/>
      <c r="K1" s="2"/>
      <c r="L1" s="2"/>
    </row>
    <row r="2" spans="1:23" ht="15" customHeight="1">
      <c r="A2" s="16"/>
      <c r="B2" s="16"/>
      <c r="C2" s="16"/>
      <c r="D2" s="16"/>
      <c r="E2" s="16"/>
      <c r="F2" s="16"/>
      <c r="G2" s="16"/>
      <c r="H2" s="16"/>
      <c r="I2" s="14"/>
      <c r="J2" s="14"/>
      <c r="K2" s="14"/>
      <c r="L2" s="14"/>
    </row>
    <row r="3" spans="1:23" ht="15" customHeight="1">
      <c r="C3" s="16"/>
      <c r="D3" s="16"/>
      <c r="E3" s="16"/>
      <c r="F3" s="16"/>
      <c r="G3" s="16"/>
      <c r="H3" s="16"/>
      <c r="I3" s="16"/>
      <c r="J3" s="16"/>
      <c r="K3" s="16"/>
      <c r="L3" s="16"/>
    </row>
    <row r="4" spans="1:23" ht="37.5" customHeight="1">
      <c r="A4" s="120" t="s">
        <v>33</v>
      </c>
      <c r="B4" s="120"/>
      <c r="C4" s="16"/>
      <c r="D4" s="16"/>
      <c r="E4" s="16"/>
      <c r="F4" s="16"/>
      <c r="G4" s="16"/>
      <c r="H4" s="16"/>
      <c r="I4" s="16"/>
      <c r="J4" s="16"/>
      <c r="K4" s="16"/>
      <c r="L4" s="16"/>
    </row>
    <row r="5" spans="1:23" ht="22.5" customHeight="1" thickBot="1">
      <c r="A5" s="104" t="s">
        <v>20</v>
      </c>
      <c r="B5" s="104"/>
      <c r="C5" s="22"/>
      <c r="D5" s="22"/>
      <c r="E5" s="22"/>
      <c r="F5" s="22"/>
      <c r="G5" s="22"/>
      <c r="I5" s="143"/>
      <c r="J5" s="143"/>
      <c r="K5" s="143"/>
      <c r="L5" s="143"/>
      <c r="M5" s="144" t="s">
        <v>18</v>
      </c>
    </row>
    <row r="6" spans="1:23" ht="18.75" customHeight="1" thickTop="1" thickBot="1">
      <c r="A6" s="105" t="s">
        <v>34</v>
      </c>
      <c r="B6" s="147" t="s">
        <v>0</v>
      </c>
      <c r="C6" s="148"/>
      <c r="D6" s="148"/>
      <c r="E6" s="148"/>
      <c r="F6" s="148"/>
      <c r="G6" s="149"/>
      <c r="H6" s="147" t="s">
        <v>1</v>
      </c>
      <c r="I6" s="148"/>
      <c r="J6" s="148"/>
      <c r="K6" s="148"/>
      <c r="L6" s="148"/>
      <c r="M6" s="149"/>
      <c r="N6" s="13"/>
      <c r="O6" s="10"/>
      <c r="P6" s="12"/>
      <c r="S6" s="3"/>
      <c r="T6" s="3"/>
      <c r="U6" s="3"/>
      <c r="V6" s="3"/>
      <c r="W6" s="3"/>
    </row>
    <row r="7" spans="1:23" ht="69.599999999999994" customHeight="1" thickTop="1" thickBot="1">
      <c r="A7" s="106" t="s">
        <v>34</v>
      </c>
      <c r="B7" s="121" t="s">
        <v>69</v>
      </c>
      <c r="C7" s="25" t="s">
        <v>23</v>
      </c>
      <c r="D7" s="25" t="s">
        <v>65</v>
      </c>
      <c r="E7" s="26" t="str">
        <f>"Change on "&amp;$C$7</f>
        <v>Change on 2025/26</v>
      </c>
      <c r="F7" s="26" t="str">
        <f>"% Change on "&amp;$C$7</f>
        <v>% Change on 2025/26</v>
      </c>
      <c r="G7" s="26" t="s">
        <v>68</v>
      </c>
      <c r="H7" s="121" t="s">
        <v>69</v>
      </c>
      <c r="I7" s="25" t="s">
        <v>23</v>
      </c>
      <c r="J7" s="25" t="s">
        <v>65</v>
      </c>
      <c r="K7" s="26" t="str">
        <f>"Change on "&amp;$C$7</f>
        <v>Change on 2025/26</v>
      </c>
      <c r="L7" s="26" t="str">
        <f>"% Change on "&amp;$C$7</f>
        <v>% Change on 2025/26</v>
      </c>
      <c r="M7" s="26" t="s">
        <v>68</v>
      </c>
      <c r="O7" s="3"/>
      <c r="P7" s="3"/>
      <c r="Q7" s="3"/>
      <c r="R7" s="3"/>
      <c r="S7" s="3"/>
    </row>
    <row r="8" spans="1:23" ht="15.75" thickTop="1">
      <c r="A8" s="28" t="s">
        <v>14</v>
      </c>
      <c r="B8" s="29">
        <v>1979</v>
      </c>
      <c r="C8" s="29">
        <v>1980</v>
      </c>
      <c r="D8" s="29">
        <v>1514</v>
      </c>
      <c r="E8" s="30">
        <f>D8-C8</f>
        <v>-466</v>
      </c>
      <c r="F8" s="107">
        <f>(D8-C8)/C8</f>
        <v>-0.23535353535353534</v>
      </c>
      <c r="G8" s="107">
        <f>D8/B8-1</f>
        <v>-0.23496715512885291</v>
      </c>
      <c r="H8" s="29">
        <v>1146</v>
      </c>
      <c r="I8" s="29">
        <v>1279</v>
      </c>
      <c r="J8" s="29">
        <v>1337</v>
      </c>
      <c r="K8" s="30">
        <f>J8-I8</f>
        <v>58</v>
      </c>
      <c r="L8" s="107">
        <f>(J8-I8)/I8</f>
        <v>4.534792806880375E-2</v>
      </c>
      <c r="M8" s="107">
        <f>J8/H8-1</f>
        <v>0.16666666666666674</v>
      </c>
      <c r="N8" s="4"/>
      <c r="O8" s="5"/>
      <c r="P8" s="5"/>
      <c r="Q8" s="6"/>
      <c r="R8" s="5"/>
      <c r="S8" s="6"/>
    </row>
    <row r="9" spans="1:23" ht="15">
      <c r="A9" s="33" t="s">
        <v>2</v>
      </c>
      <c r="B9" s="34">
        <v>13322</v>
      </c>
      <c r="C9" s="34">
        <v>11958</v>
      </c>
      <c r="D9" s="34">
        <v>12074</v>
      </c>
      <c r="E9" s="35">
        <f t="shared" ref="E9:E15" si="0">D9-C9</f>
        <v>116</v>
      </c>
      <c r="F9" s="108">
        <f t="shared" ref="F9:F17" si="1">(D9-C9)/C9</f>
        <v>9.7006188325807E-3</v>
      </c>
      <c r="G9" s="108">
        <f t="shared" ref="G9:G18" si="2">D9/B9-1</f>
        <v>-9.3679627683530997E-2</v>
      </c>
      <c r="H9" s="34">
        <v>6953</v>
      </c>
      <c r="I9" s="34">
        <v>6367</v>
      </c>
      <c r="J9" s="34">
        <v>5500</v>
      </c>
      <c r="K9" s="35">
        <f>J9-I9</f>
        <v>-867</v>
      </c>
      <c r="L9" s="108">
        <f>(J9-I9)/I9</f>
        <v>-0.13617088110570127</v>
      </c>
      <c r="M9" s="108">
        <f t="shared" ref="M9:M24" si="3">J9/H9-1</f>
        <v>-0.20897454336257726</v>
      </c>
      <c r="N9" s="4"/>
      <c r="O9" s="5"/>
      <c r="P9" s="5"/>
      <c r="Q9" s="6"/>
      <c r="R9" s="5"/>
      <c r="S9" s="6"/>
    </row>
    <row r="10" spans="1:23" ht="15">
      <c r="A10" s="33" t="s">
        <v>3</v>
      </c>
      <c r="B10" s="34">
        <v>2295</v>
      </c>
      <c r="C10" s="34">
        <v>2615</v>
      </c>
      <c r="D10" s="34">
        <v>2750</v>
      </c>
      <c r="E10" s="35">
        <f t="shared" si="0"/>
        <v>135</v>
      </c>
      <c r="F10" s="108">
        <f>(D10-C10)/C10</f>
        <v>5.1625239005736137E-2</v>
      </c>
      <c r="G10" s="108">
        <f t="shared" si="2"/>
        <v>0.1982570806100219</v>
      </c>
      <c r="H10" s="34">
        <v>165</v>
      </c>
      <c r="I10" s="34">
        <v>213</v>
      </c>
      <c r="J10" s="34">
        <v>250</v>
      </c>
      <c r="K10" s="35">
        <f t="shared" ref="K10:K24" si="4">J10-I10</f>
        <v>37</v>
      </c>
      <c r="L10" s="108">
        <f t="shared" ref="L10:L17" si="5">(J10-I10)/I10</f>
        <v>0.17370892018779344</v>
      </c>
      <c r="M10" s="108">
        <f t="shared" si="3"/>
        <v>0.51515151515151514</v>
      </c>
      <c r="N10" s="4"/>
      <c r="O10" s="5"/>
      <c r="P10" s="5"/>
      <c r="Q10" s="6"/>
      <c r="R10" s="5"/>
      <c r="S10" s="6"/>
    </row>
    <row r="11" spans="1:23" ht="15.75">
      <c r="A11" s="37" t="s">
        <v>4</v>
      </c>
      <c r="B11" s="38">
        <f>B10+B9+B8</f>
        <v>17596</v>
      </c>
      <c r="C11" s="38">
        <f>C10+C9+C8</f>
        <v>16553</v>
      </c>
      <c r="D11" s="38">
        <f>D10+D9+D8</f>
        <v>16338</v>
      </c>
      <c r="E11" s="39">
        <f t="shared" si="0"/>
        <v>-215</v>
      </c>
      <c r="F11" s="109">
        <f>(D11-C11)/C11</f>
        <v>-1.298858213012747E-2</v>
      </c>
      <c r="G11" s="109">
        <f t="shared" si="2"/>
        <v>-7.1493521254830661E-2</v>
      </c>
      <c r="H11" s="38">
        <f>H10+H9+H8</f>
        <v>8264</v>
      </c>
      <c r="I11" s="38">
        <f>I10+I9+I8</f>
        <v>7859</v>
      </c>
      <c r="J11" s="38">
        <f>J10+J9+J8</f>
        <v>7087</v>
      </c>
      <c r="K11" s="39">
        <f t="shared" si="4"/>
        <v>-772</v>
      </c>
      <c r="L11" s="109">
        <f t="shared" si="5"/>
        <v>-9.8231327140857611E-2</v>
      </c>
      <c r="M11" s="109">
        <f t="shared" si="3"/>
        <v>-0.14242497579864477</v>
      </c>
      <c r="Q11" s="8"/>
      <c r="R11" s="7"/>
      <c r="S11" s="8"/>
    </row>
    <row r="12" spans="1:23" ht="15">
      <c r="A12" s="42" t="s">
        <v>5</v>
      </c>
      <c r="B12" s="43">
        <v>7131</v>
      </c>
      <c r="C12" s="43">
        <v>6564</v>
      </c>
      <c r="D12" s="43">
        <v>6411</v>
      </c>
      <c r="E12" s="44">
        <f t="shared" si="0"/>
        <v>-153</v>
      </c>
      <c r="F12" s="110">
        <f t="shared" si="1"/>
        <v>-2.3308957952468009E-2</v>
      </c>
      <c r="G12" s="110">
        <f t="shared" si="2"/>
        <v>-0.10096760622633572</v>
      </c>
      <c r="H12" s="43">
        <v>1806</v>
      </c>
      <c r="I12" s="43">
        <v>1456</v>
      </c>
      <c r="J12" s="43">
        <v>1407</v>
      </c>
      <c r="K12" s="44">
        <f t="shared" si="4"/>
        <v>-49</v>
      </c>
      <c r="L12" s="110">
        <f t="shared" si="5"/>
        <v>-3.3653846153846152E-2</v>
      </c>
      <c r="M12" s="110">
        <f t="shared" si="3"/>
        <v>-0.22093023255813948</v>
      </c>
      <c r="P12" s="20" t="s">
        <v>30</v>
      </c>
      <c r="Q12" s="6"/>
      <c r="R12" s="5"/>
      <c r="S12" s="6"/>
    </row>
    <row r="13" spans="1:23" ht="15">
      <c r="A13" s="124" t="s">
        <v>35</v>
      </c>
      <c r="B13" s="47">
        <v>5950</v>
      </c>
      <c r="C13" s="47">
        <v>5485</v>
      </c>
      <c r="D13" s="47">
        <v>5457</v>
      </c>
      <c r="E13" s="48">
        <f t="shared" si="0"/>
        <v>-28</v>
      </c>
      <c r="F13" s="111">
        <f>(D13-C13)/C13</f>
        <v>-5.1048313582497725E-3</v>
      </c>
      <c r="G13" s="111">
        <f t="shared" si="2"/>
        <v>-8.2857142857142851E-2</v>
      </c>
      <c r="H13" s="47" t="s">
        <v>6</v>
      </c>
      <c r="I13" s="47" t="s">
        <v>6</v>
      </c>
      <c r="J13" s="47" t="s">
        <v>6</v>
      </c>
      <c r="K13" s="48" t="s">
        <v>6</v>
      </c>
      <c r="L13" s="111" t="str">
        <f>K13</f>
        <v>n/a</v>
      </c>
      <c r="M13" s="111" t="s">
        <v>6</v>
      </c>
      <c r="Q13" s="6"/>
      <c r="R13" s="5"/>
      <c r="S13" s="6"/>
    </row>
    <row r="14" spans="1:23" ht="15">
      <c r="A14" s="50" t="s">
        <v>8</v>
      </c>
      <c r="B14" s="47">
        <v>7069</v>
      </c>
      <c r="C14" s="47">
        <v>7220</v>
      </c>
      <c r="D14" s="47">
        <v>7249</v>
      </c>
      <c r="E14" s="48">
        <f t="shared" si="0"/>
        <v>29</v>
      </c>
      <c r="F14" s="112">
        <f>(D14-C14)/C14</f>
        <v>4.0166204986149586E-3</v>
      </c>
      <c r="G14" s="111">
        <f t="shared" si="2"/>
        <v>2.5463290422973461E-2</v>
      </c>
      <c r="H14" s="47">
        <v>4248</v>
      </c>
      <c r="I14" s="47">
        <v>4378</v>
      </c>
      <c r="J14" s="47">
        <v>4393</v>
      </c>
      <c r="K14" s="48">
        <f t="shared" si="4"/>
        <v>15</v>
      </c>
      <c r="L14" s="112">
        <f t="shared" si="5"/>
        <v>3.4262220191868431E-3</v>
      </c>
      <c r="M14" s="111">
        <f t="shared" si="3"/>
        <v>3.4133709981167604E-2</v>
      </c>
      <c r="Q14" s="6"/>
      <c r="R14" s="5"/>
      <c r="S14" s="6"/>
    </row>
    <row r="15" spans="1:23" ht="15">
      <c r="A15" s="50" t="s">
        <v>13</v>
      </c>
      <c r="B15" s="47">
        <v>260</v>
      </c>
      <c r="C15" s="47">
        <v>259</v>
      </c>
      <c r="D15" s="47">
        <v>259</v>
      </c>
      <c r="E15" s="48">
        <f t="shared" si="0"/>
        <v>0</v>
      </c>
      <c r="F15" s="111">
        <f>(D15-C15)/C15</f>
        <v>0</v>
      </c>
      <c r="G15" s="111">
        <f t="shared" si="2"/>
        <v>-3.8461538461538325E-3</v>
      </c>
      <c r="H15" s="47">
        <v>180</v>
      </c>
      <c r="I15" s="47">
        <v>174</v>
      </c>
      <c r="J15" s="47">
        <v>174</v>
      </c>
      <c r="K15" s="48" t="s">
        <v>7</v>
      </c>
      <c r="L15" s="111" t="s">
        <v>7</v>
      </c>
      <c r="M15" s="111">
        <f t="shared" si="3"/>
        <v>-3.3333333333333326E-2</v>
      </c>
      <c r="Q15" s="6"/>
      <c r="R15" s="5"/>
      <c r="S15" s="6"/>
    </row>
    <row r="16" spans="1:23" ht="15">
      <c r="A16" s="50" t="s">
        <v>9</v>
      </c>
      <c r="B16" s="47">
        <v>65</v>
      </c>
      <c r="C16" s="47">
        <v>60</v>
      </c>
      <c r="D16" s="47">
        <v>60</v>
      </c>
      <c r="E16" s="48">
        <f>D16-C16</f>
        <v>0</v>
      </c>
      <c r="F16" s="111">
        <f>(D16-C16)/C16</f>
        <v>0</v>
      </c>
      <c r="G16" s="111">
        <f t="shared" si="2"/>
        <v>-7.6923076923076872E-2</v>
      </c>
      <c r="H16" s="47">
        <v>35</v>
      </c>
      <c r="I16" s="47">
        <v>32</v>
      </c>
      <c r="J16" s="47">
        <v>27</v>
      </c>
      <c r="K16" s="48">
        <f t="shared" si="4"/>
        <v>-5</v>
      </c>
      <c r="L16" s="111">
        <f t="shared" si="5"/>
        <v>-0.15625</v>
      </c>
      <c r="M16" s="111">
        <f t="shared" si="3"/>
        <v>-0.22857142857142854</v>
      </c>
      <c r="Q16" s="6"/>
      <c r="R16" s="5"/>
      <c r="S16" s="6"/>
    </row>
    <row r="17" spans="1:19" ht="15.75">
      <c r="A17" s="51" t="s">
        <v>10</v>
      </c>
      <c r="B17" s="52">
        <f>B12+B14+B15+B16</f>
        <v>14525</v>
      </c>
      <c r="C17" s="52">
        <f>C12+C14+C15+C16</f>
        <v>14103</v>
      </c>
      <c r="D17" s="52">
        <f>D12+D14+D15+D16</f>
        <v>13979</v>
      </c>
      <c r="E17" s="53">
        <f>D17-C17</f>
        <v>-124</v>
      </c>
      <c r="F17" s="113">
        <f t="shared" si="1"/>
        <v>-8.7924555059207266E-3</v>
      </c>
      <c r="G17" s="113">
        <f t="shared" si="2"/>
        <v>-3.7590361445783094E-2</v>
      </c>
      <c r="H17" s="52">
        <f>H12+H14+H15+H16</f>
        <v>6269</v>
      </c>
      <c r="I17" s="52">
        <f>I12+I14+I15+I16</f>
        <v>6040</v>
      </c>
      <c r="J17" s="52">
        <f>J12+J14+J15+J16</f>
        <v>6001</v>
      </c>
      <c r="K17" s="53">
        <f t="shared" si="4"/>
        <v>-39</v>
      </c>
      <c r="L17" s="113">
        <f t="shared" si="5"/>
        <v>-6.4569536423841056E-3</v>
      </c>
      <c r="M17" s="113">
        <f t="shared" si="3"/>
        <v>-4.2750039878768575E-2</v>
      </c>
      <c r="Q17" s="8"/>
      <c r="R17" s="7"/>
      <c r="S17" s="8"/>
    </row>
    <row r="18" spans="1:19" ht="15.75">
      <c r="A18" s="55" t="s">
        <v>11</v>
      </c>
      <c r="B18" s="56">
        <f>B11-B17</f>
        <v>3071</v>
      </c>
      <c r="C18" s="56">
        <f>C11-C17</f>
        <v>2450</v>
      </c>
      <c r="D18" s="56">
        <f>D11-D17</f>
        <v>2359</v>
      </c>
      <c r="E18" s="57">
        <f>D18-C18</f>
        <v>-91</v>
      </c>
      <c r="F18" s="114">
        <f>(D18-C18)/C18</f>
        <v>-3.7142857142857144E-2</v>
      </c>
      <c r="G18" s="114">
        <f t="shared" si="2"/>
        <v>-0.23184630413546081</v>
      </c>
      <c r="H18" s="56">
        <f>H11-H17</f>
        <v>1995</v>
      </c>
      <c r="I18" s="56">
        <f>I11-I17</f>
        <v>1819</v>
      </c>
      <c r="J18" s="56">
        <f>J11-J17</f>
        <v>1086</v>
      </c>
      <c r="K18" s="57">
        <f>J18-I18</f>
        <v>-733</v>
      </c>
      <c r="L18" s="114">
        <f>(J18-I18)/I18</f>
        <v>-0.40296866410115451</v>
      </c>
      <c r="M18" s="114">
        <f t="shared" si="3"/>
        <v>-0.45563909774436095</v>
      </c>
      <c r="Q18" s="8"/>
      <c r="R18" s="7"/>
      <c r="S18" s="8"/>
    </row>
    <row r="19" spans="1:19" ht="18">
      <c r="A19" s="42" t="s">
        <v>39</v>
      </c>
      <c r="B19" s="43">
        <v>539</v>
      </c>
      <c r="C19" s="43">
        <v>142</v>
      </c>
      <c r="D19" s="43" t="s">
        <v>21</v>
      </c>
      <c r="E19" s="44" t="s">
        <v>21</v>
      </c>
      <c r="F19" s="110" t="s">
        <v>21</v>
      </c>
      <c r="G19" s="110" t="s">
        <v>21</v>
      </c>
      <c r="H19" s="43">
        <v>771</v>
      </c>
      <c r="I19" s="43">
        <v>479</v>
      </c>
      <c r="J19" s="43" t="s">
        <v>21</v>
      </c>
      <c r="K19" s="44" t="s">
        <v>21</v>
      </c>
      <c r="L19" s="110" t="str">
        <f>K19</f>
        <v>*</v>
      </c>
      <c r="M19" s="110" t="s">
        <v>21</v>
      </c>
      <c r="Q19" s="8"/>
      <c r="R19" s="7"/>
      <c r="S19" s="8"/>
    </row>
    <row r="20" spans="1:19" ht="18">
      <c r="A20" s="59" t="s">
        <v>40</v>
      </c>
      <c r="B20" s="60">
        <v>0</v>
      </c>
      <c r="C20" s="60">
        <v>0</v>
      </c>
      <c r="D20" s="60">
        <v>0</v>
      </c>
      <c r="E20" s="61">
        <v>0</v>
      </c>
      <c r="F20" s="115">
        <v>0</v>
      </c>
      <c r="G20" s="115">
        <v>0</v>
      </c>
      <c r="H20" s="60">
        <v>0</v>
      </c>
      <c r="I20" s="60">
        <v>0</v>
      </c>
      <c r="J20" s="60">
        <v>0</v>
      </c>
      <c r="K20" s="61">
        <v>0</v>
      </c>
      <c r="L20" s="115">
        <v>0</v>
      </c>
      <c r="M20" s="115">
        <v>0</v>
      </c>
      <c r="Q20" s="8"/>
      <c r="R20" s="7"/>
      <c r="S20" s="8"/>
    </row>
    <row r="21" spans="1:19" ht="18.75">
      <c r="A21" s="63" t="s">
        <v>41</v>
      </c>
      <c r="B21" s="126">
        <v>1999</v>
      </c>
      <c r="C21" s="126">
        <v>1514</v>
      </c>
      <c r="D21" s="126" t="s">
        <v>21</v>
      </c>
      <c r="E21" s="127" t="s">
        <v>21</v>
      </c>
      <c r="F21" s="128" t="s">
        <v>21</v>
      </c>
      <c r="G21" s="128" t="s">
        <v>21</v>
      </c>
      <c r="H21" s="126">
        <v>1202</v>
      </c>
      <c r="I21" s="126">
        <v>1337</v>
      </c>
      <c r="J21" s="126" t="s">
        <v>21</v>
      </c>
      <c r="K21" s="127" t="s">
        <v>21</v>
      </c>
      <c r="L21" s="128" t="s">
        <v>21</v>
      </c>
      <c r="M21" s="128" t="s">
        <v>21</v>
      </c>
      <c r="Q21" s="6"/>
      <c r="R21" s="5"/>
      <c r="S21" s="6"/>
    </row>
    <row r="22" spans="1:19" ht="19.5" customHeight="1">
      <c r="A22" s="122" t="s">
        <v>42</v>
      </c>
      <c r="B22" s="34">
        <v>1510</v>
      </c>
      <c r="C22" s="34">
        <v>1500</v>
      </c>
      <c r="D22" s="34">
        <v>1500</v>
      </c>
      <c r="E22" s="35">
        <f>D22-C22</f>
        <v>0</v>
      </c>
      <c r="F22" s="108">
        <f>(D22-C22)/C22</f>
        <v>0</v>
      </c>
      <c r="G22" s="108">
        <f t="shared" ref="G22" si="6">D22/B22-1</f>
        <v>-6.6225165562914245E-3</v>
      </c>
      <c r="H22" s="34">
        <v>800</v>
      </c>
      <c r="I22" s="34">
        <v>800</v>
      </c>
      <c r="J22" s="34">
        <v>750</v>
      </c>
      <c r="K22" s="35">
        <f>J22-I22</f>
        <v>-50</v>
      </c>
      <c r="L22" s="108">
        <f>(J22-I22)/I22</f>
        <v>-6.25E-2</v>
      </c>
      <c r="M22" s="108">
        <f t="shared" si="3"/>
        <v>-6.25E-2</v>
      </c>
      <c r="Q22" s="8"/>
      <c r="R22" s="7"/>
      <c r="S22" s="8"/>
    </row>
    <row r="23" spans="1:19" ht="17.25">
      <c r="A23" s="123" t="s">
        <v>43</v>
      </c>
      <c r="B23" s="69">
        <f>B21-B22</f>
        <v>489</v>
      </c>
      <c r="C23" s="69">
        <f>C21-C22</f>
        <v>14</v>
      </c>
      <c r="D23" s="69" t="s">
        <v>21</v>
      </c>
      <c r="E23" s="70" t="s">
        <v>21</v>
      </c>
      <c r="F23" s="116" t="s">
        <v>21</v>
      </c>
      <c r="G23" s="116" t="s">
        <v>21</v>
      </c>
      <c r="H23" s="69">
        <f>H21-H22</f>
        <v>402</v>
      </c>
      <c r="I23" s="69">
        <f>I21-I22</f>
        <v>537</v>
      </c>
      <c r="J23" s="69" t="s">
        <v>21</v>
      </c>
      <c r="K23" s="70" t="s">
        <v>21</v>
      </c>
      <c r="L23" s="116" t="str">
        <f>K23</f>
        <v>*</v>
      </c>
      <c r="M23" s="116" t="s">
        <v>21</v>
      </c>
      <c r="Q23" s="6"/>
      <c r="R23" s="5"/>
      <c r="S23" s="6"/>
    </row>
    <row r="24" spans="1:19" ht="15.75">
      <c r="A24" s="72" t="s">
        <v>12</v>
      </c>
      <c r="B24" s="73">
        <f>B18-B22-B25</f>
        <v>1029</v>
      </c>
      <c r="C24" s="73">
        <f>C18-C22-C25</f>
        <v>156</v>
      </c>
      <c r="D24" s="73">
        <f>D18-D22</f>
        <v>859</v>
      </c>
      <c r="E24" s="53">
        <f>D24-C24</f>
        <v>703</v>
      </c>
      <c r="F24" s="117" t="s">
        <v>6</v>
      </c>
      <c r="G24" s="113">
        <f t="shared" ref="G24" si="7">D24/B24-1</f>
        <v>-0.16520894071914483</v>
      </c>
      <c r="H24" s="73">
        <f>H18-H22-H25</f>
        <v>1172</v>
      </c>
      <c r="I24" s="73">
        <f>I18-I22-I25</f>
        <v>1016</v>
      </c>
      <c r="J24" s="73">
        <f>J18-J22</f>
        <v>336</v>
      </c>
      <c r="K24" s="83">
        <f t="shared" si="4"/>
        <v>-680</v>
      </c>
      <c r="L24" s="117">
        <f>(J24-I24)/I24</f>
        <v>-0.6692913385826772</v>
      </c>
      <c r="M24" s="117">
        <f t="shared" si="3"/>
        <v>-0.71331058020477811</v>
      </c>
      <c r="Q24" s="6"/>
      <c r="R24" s="5"/>
      <c r="S24" s="6"/>
    </row>
    <row r="25" spans="1:19" ht="15">
      <c r="A25" s="75" t="s">
        <v>50</v>
      </c>
      <c r="B25" s="76">
        <v>532</v>
      </c>
      <c r="C25" s="76">
        <v>794</v>
      </c>
      <c r="D25" s="76" t="s">
        <v>21</v>
      </c>
      <c r="E25" s="77" t="s">
        <v>21</v>
      </c>
      <c r="F25" s="118" t="s">
        <v>21</v>
      </c>
      <c r="G25" s="118" t="s">
        <v>21</v>
      </c>
      <c r="H25" s="76">
        <v>23</v>
      </c>
      <c r="I25" s="76">
        <v>3</v>
      </c>
      <c r="J25" s="76" t="s">
        <v>21</v>
      </c>
      <c r="K25" s="77" t="s">
        <v>21</v>
      </c>
      <c r="L25" s="118" t="s">
        <v>21</v>
      </c>
      <c r="M25" s="118" t="s">
        <v>21</v>
      </c>
      <c r="O25" s="17"/>
      <c r="Q25" s="6"/>
      <c r="R25" s="5"/>
      <c r="S25" s="6"/>
    </row>
    <row r="26" spans="1:19" ht="18.75" customHeight="1">
      <c r="A26" s="146" t="s">
        <v>16</v>
      </c>
      <c r="B26" s="146"/>
      <c r="C26" s="80"/>
      <c r="D26" s="80"/>
      <c r="E26" s="80"/>
      <c r="F26" s="81"/>
      <c r="G26" s="81"/>
      <c r="H26" s="81"/>
      <c r="I26" s="80"/>
      <c r="J26" s="80"/>
      <c r="K26" s="145"/>
      <c r="L26" s="145"/>
      <c r="M26" s="4"/>
      <c r="N26" s="4"/>
      <c r="O26" s="5"/>
      <c r="P26" s="9"/>
      <c r="Q26" s="6"/>
      <c r="R26" s="5"/>
      <c r="S26" s="6"/>
    </row>
    <row r="27" spans="1:19" s="19" customFormat="1" ht="22.5" customHeight="1">
      <c r="A27" s="86" t="s">
        <v>36</v>
      </c>
      <c r="B27" s="86"/>
      <c r="C27" s="87"/>
      <c r="D27" s="87"/>
      <c r="E27" s="87"/>
      <c r="F27" s="87"/>
      <c r="G27" s="87"/>
      <c r="H27" s="87"/>
      <c r="I27" s="119"/>
      <c r="J27" s="88"/>
    </row>
    <row r="28" spans="1:19" s="19" customFormat="1" ht="15.75">
      <c r="A28" s="89" t="s">
        <v>51</v>
      </c>
      <c r="B28" s="89"/>
      <c r="C28" s="89"/>
      <c r="D28" s="89"/>
      <c r="E28" s="89"/>
      <c r="F28" s="89"/>
      <c r="G28" s="89"/>
      <c r="H28" s="89"/>
      <c r="I28" s="89"/>
      <c r="J28" s="89"/>
      <c r="L28" s="11"/>
    </row>
    <row r="29" spans="1:19" s="19" customFormat="1" ht="15.75">
      <c r="A29" s="89" t="s">
        <v>52</v>
      </c>
      <c r="B29" s="89"/>
      <c r="C29" s="89"/>
      <c r="D29" s="89"/>
      <c r="E29" s="89"/>
      <c r="F29" s="89"/>
      <c r="G29" s="89"/>
      <c r="H29" s="89"/>
      <c r="I29" s="89"/>
      <c r="J29" s="89"/>
      <c r="L29" s="11"/>
    </row>
    <row r="30" spans="1:19" s="19" customFormat="1" ht="15.75">
      <c r="A30" s="90" t="s">
        <v>29</v>
      </c>
      <c r="B30" s="90"/>
      <c r="C30" s="90"/>
      <c r="D30" s="90"/>
      <c r="E30" s="90"/>
      <c r="F30" s="90"/>
      <c r="G30" s="90"/>
      <c r="H30" s="90"/>
      <c r="I30" s="90"/>
      <c r="J30" s="90"/>
      <c r="L30" s="11"/>
    </row>
    <row r="31" spans="1:19" s="19" customFormat="1" ht="15">
      <c r="A31" s="91" t="s">
        <v>32</v>
      </c>
      <c r="B31" s="91"/>
      <c r="C31" s="87"/>
      <c r="D31" s="87"/>
      <c r="E31" s="87"/>
      <c r="F31" s="87"/>
      <c r="G31" s="87"/>
      <c r="H31" s="87"/>
      <c r="I31" s="119"/>
      <c r="J31" s="88"/>
    </row>
    <row r="32" spans="1:19" s="19" customFormat="1" ht="15">
      <c r="A32" s="91" t="s">
        <v>31</v>
      </c>
      <c r="B32" s="91"/>
      <c r="C32" s="87"/>
      <c r="D32" s="87"/>
      <c r="E32" s="87"/>
      <c r="F32" s="87"/>
      <c r="G32" s="87"/>
      <c r="H32" s="87"/>
      <c r="I32" s="119"/>
      <c r="J32" s="88"/>
    </row>
    <row r="33" spans="1:13" s="19" customFormat="1" ht="15">
      <c r="A33" s="91" t="s">
        <v>28</v>
      </c>
      <c r="B33" s="91"/>
      <c r="C33" s="87"/>
      <c r="D33" s="87"/>
      <c r="E33" s="87"/>
      <c r="F33" s="87"/>
      <c r="G33" s="87"/>
      <c r="H33" s="87"/>
      <c r="I33" s="119"/>
      <c r="J33" s="88"/>
    </row>
    <row r="34" spans="1:13" s="19" customFormat="1" ht="24.75" customHeight="1">
      <c r="A34" s="92" t="s">
        <v>24</v>
      </c>
      <c r="B34" s="92"/>
      <c r="C34" s="94"/>
      <c r="D34" s="94"/>
      <c r="E34" s="94"/>
      <c r="F34" s="94"/>
      <c r="G34" s="94"/>
      <c r="H34" s="94"/>
      <c r="I34" s="94"/>
      <c r="J34" s="94"/>
    </row>
    <row r="35" spans="1:13" s="19" customFormat="1" ht="15">
      <c r="A35" s="91" t="s">
        <v>70</v>
      </c>
      <c r="B35" s="91"/>
      <c r="C35" s="88"/>
      <c r="D35" s="88"/>
      <c r="E35" s="93"/>
      <c r="F35" s="93"/>
      <c r="G35" s="93"/>
      <c r="H35" s="95"/>
      <c r="I35" s="95"/>
      <c r="J35" s="95"/>
    </row>
    <row r="36" spans="1:13" s="19" customFormat="1" ht="15">
      <c r="A36" s="91" t="s">
        <v>73</v>
      </c>
      <c r="B36" s="91"/>
      <c r="C36" s="95"/>
      <c r="D36" s="95"/>
      <c r="E36" s="95"/>
      <c r="F36" s="95"/>
      <c r="G36" s="95"/>
      <c r="H36" s="125"/>
      <c r="I36" s="125"/>
      <c r="J36" s="125"/>
      <c r="K36" s="18"/>
      <c r="L36" s="18"/>
      <c r="M36" s="18"/>
    </row>
    <row r="37" spans="1:13" s="19" customFormat="1" ht="15">
      <c r="A37" s="91" t="s">
        <v>67</v>
      </c>
      <c r="B37" s="91"/>
      <c r="C37" s="95"/>
      <c r="D37" s="95"/>
      <c r="E37" s="97"/>
      <c r="F37" s="97"/>
      <c r="G37" s="97"/>
      <c r="H37" s="88"/>
      <c r="I37" s="88"/>
      <c r="J37" s="88"/>
      <c r="K37" s="18"/>
      <c r="L37" s="18"/>
      <c r="M37" s="18"/>
    </row>
    <row r="38" spans="1:13" s="19" customFormat="1" ht="15">
      <c r="A38" s="91" t="s">
        <v>71</v>
      </c>
      <c r="B38" s="91"/>
      <c r="C38" s="95"/>
      <c r="D38" s="95"/>
      <c r="E38" s="97"/>
      <c r="F38" s="97"/>
      <c r="G38" s="97"/>
      <c r="H38" s="88"/>
      <c r="I38" s="88"/>
      <c r="J38" s="88"/>
      <c r="K38" s="18"/>
      <c r="L38" s="18"/>
      <c r="M38" s="18"/>
    </row>
    <row r="39" spans="1:13" s="19" customFormat="1" ht="15">
      <c r="A39" s="91" t="s">
        <v>72</v>
      </c>
      <c r="B39" s="91"/>
      <c r="C39" s="95"/>
      <c r="D39" s="95"/>
      <c r="E39" s="97"/>
      <c r="F39" s="97"/>
      <c r="G39" s="97"/>
      <c r="H39" s="88"/>
      <c r="I39" s="88"/>
      <c r="J39" s="88"/>
      <c r="K39" s="18"/>
      <c r="L39" s="18"/>
      <c r="M39" s="18"/>
    </row>
    <row r="40" spans="1:13" s="19" customFormat="1" ht="15">
      <c r="A40" s="91" t="s">
        <v>66</v>
      </c>
      <c r="B40" s="91"/>
      <c r="C40" s="95"/>
      <c r="D40" s="95"/>
      <c r="E40" s="97"/>
      <c r="F40" s="97"/>
      <c r="G40" s="97"/>
      <c r="H40" s="88"/>
      <c r="I40" s="88"/>
      <c r="J40" s="88"/>
      <c r="K40" s="18"/>
      <c r="L40" s="18"/>
      <c r="M40" s="18"/>
    </row>
    <row r="41" spans="1:13" ht="15">
      <c r="A41" s="91" t="s">
        <v>74</v>
      </c>
    </row>
  </sheetData>
  <sheetProtection algorithmName="SHA-512" hashValue="RQxgsNlD3cBzs0NV4VkucD85TtkkAqqTut2LFWDGXb+K0Fvwgj2MWufDyYsXOZwLbwuzyaBVGCoODMcUAtgMKw==" saltValue="EYx/b9cOxAy244g30MwNHg==" spinCount="100000" sheet="1" objects="1" scenarios="1"/>
  <mergeCells count="4">
    <mergeCell ref="K26:L26"/>
    <mergeCell ref="A26:B26"/>
    <mergeCell ref="B6:G6"/>
    <mergeCell ref="H6:M6"/>
  </mergeCells>
  <hyperlinks>
    <hyperlink ref="A56" r:id="rId1" display="balance.sheet.team@ahdb.org.uk" xr:uid="{00000000-0004-0000-0400-000000000000}"/>
    <hyperlink ref="A57:B57" r:id="rId2" display="ahdb.org.uk" xr:uid="{00000000-0004-0000-0400-000001000000}"/>
    <hyperlink ref="D43" r:id="rId3" display=" Privacy Notice" xr:uid="{00000000-0004-0000-0400-000003000000}"/>
    <hyperlink ref="F43:H43" r:id="rId4" display="info@ahdb.org.uk" xr:uid="{00000000-0004-0000-0400-000004000000}"/>
    <hyperlink ref="A49" r:id="rId5" display="Data and Analysis Team" xr:uid="{18506903-976B-4ACE-853F-75226D51E8FE}"/>
  </hyperlinks>
  <printOptions horizontalCentered="1" verticalCentered="1"/>
  <pageMargins left="0.23622047244094491" right="0.23622047244094491" top="0.55118110236220474" bottom="0.55118110236220474" header="0.31496062992125984" footer="0.31496062992125984"/>
  <pageSetup paperSize="9" scale="71" orientation="landscape" r:id="rId6"/>
  <ignoredErrors>
    <ignoredError sqref="L13 L23" formula="1"/>
  </ignoredError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FADA-9BCE-4C76-BFE3-9B761DC7ED4F}">
  <sheetPr>
    <pageSetUpPr autoPageBreaks="0"/>
  </sheetPr>
  <dimension ref="A1:E12"/>
  <sheetViews>
    <sheetView zoomScaleNormal="100" zoomScaleSheetLayoutView="100" workbookViewId="0"/>
  </sheetViews>
  <sheetFormatPr defaultColWidth="8.375" defaultRowHeight="20.100000000000001" customHeight="1"/>
  <cols>
    <col min="1" max="1" width="23.875" style="130" customWidth="1"/>
    <col min="2" max="2" width="30.625" style="130" customWidth="1"/>
    <col min="3" max="3" width="66.125" style="130" customWidth="1"/>
    <col min="4" max="16384" width="8.375" style="130"/>
  </cols>
  <sheetData>
    <row r="1" spans="1:5" ht="15" customHeight="1" thickBot="1">
      <c r="A1" s="129"/>
      <c r="B1" s="129"/>
      <c r="C1" s="129"/>
    </row>
    <row r="2" spans="1:5" s="133" customFormat="1" ht="15">
      <c r="A2" s="131" t="s">
        <v>64</v>
      </c>
      <c r="B2" s="132"/>
      <c r="C2" s="132"/>
      <c r="E2" s="134"/>
    </row>
    <row r="3" spans="1:5" s="133" customFormat="1" ht="204.75" customHeight="1">
      <c r="A3" s="150" t="s">
        <v>63</v>
      </c>
      <c r="B3" s="150"/>
      <c r="C3" s="150"/>
    </row>
    <row r="4" spans="1:5" s="133" customFormat="1" ht="15" customHeight="1">
      <c r="A4" s="154" t="s">
        <v>62</v>
      </c>
      <c r="B4" s="154"/>
      <c r="C4" s="154"/>
    </row>
    <row r="5" spans="1:5" s="133" customFormat="1" ht="15" thickBot="1">
      <c r="A5" s="135"/>
      <c r="B5" s="135"/>
      <c r="C5" s="135"/>
    </row>
    <row r="6" spans="1:5" s="133" customFormat="1" ht="15">
      <c r="A6" s="131" t="s">
        <v>61</v>
      </c>
      <c r="B6" s="132"/>
      <c r="C6" s="132"/>
    </row>
    <row r="7" spans="1:5" s="133" customFormat="1" ht="15">
      <c r="A7" s="136"/>
      <c r="B7" s="136"/>
      <c r="C7" s="136"/>
    </row>
    <row r="8" spans="1:5" s="138" customFormat="1" ht="80.25" customHeight="1">
      <c r="A8" s="137" t="s">
        <v>60</v>
      </c>
      <c r="B8" s="152" t="s">
        <v>59</v>
      </c>
      <c r="C8" s="152"/>
    </row>
    <row r="9" spans="1:5" s="138" customFormat="1" ht="15">
      <c r="A9" s="139" t="s">
        <v>58</v>
      </c>
      <c r="B9" s="151" t="s">
        <v>57</v>
      </c>
      <c r="C9" s="151"/>
    </row>
    <row r="10" spans="1:5" s="138" customFormat="1" ht="15">
      <c r="A10" s="140" t="s">
        <v>56</v>
      </c>
      <c r="B10" s="153" t="s">
        <v>55</v>
      </c>
      <c r="C10" s="153"/>
    </row>
    <row r="11" spans="1:5" s="138" customFormat="1" ht="15.75" customHeight="1">
      <c r="A11" s="140" t="s">
        <v>54</v>
      </c>
      <c r="B11" s="153" t="s">
        <v>53</v>
      </c>
      <c r="C11" s="153"/>
    </row>
    <row r="12" spans="1:5" s="133" customFormat="1" ht="15.75" thickBot="1">
      <c r="A12" s="141"/>
      <c r="B12" s="142"/>
      <c r="C12" s="141"/>
    </row>
  </sheetData>
  <sheetProtection algorithmName="SHA-512" hashValue="RRFRN5lBKv7X+2uzZF0Oig5RF0pcjwTjMPYZkjW5O+NsPTYc+6s57YqjPbuc5avKxfjfl/PHvHi7gDsNbpB+8Q==" saltValue="YsFTlEE/GhE2dzQmQ/O8Lw==" spinCount="100000" sheet="1" objects="1" scenarios="1"/>
  <mergeCells count="6">
    <mergeCell ref="A3:C3"/>
    <mergeCell ref="B9:C9"/>
    <mergeCell ref="B8:C8"/>
    <mergeCell ref="B11:C11"/>
    <mergeCell ref="A4:C4"/>
    <mergeCell ref="B10:C10"/>
  </mergeCells>
  <hyperlinks>
    <hyperlink ref="B11:C11" r:id="rId1" display="ahdb.org.uk" xr:uid="{EC1D31EB-ED44-4A09-ABCA-E6442E646F10}"/>
    <hyperlink ref="B10" r:id="rId2" xr:uid="{F4222CC2-3E68-45C4-B1D1-0D928BF2F79E}"/>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BFC-EA94-4FCD-BA2D-0EA536257A1F}">
  <sheetPr>
    <pageSetUpPr fitToPage="1"/>
  </sheetPr>
  <dimension ref="A1:Z65"/>
  <sheetViews>
    <sheetView showGridLines="0" zoomScale="90" zoomScaleNormal="90" zoomScaleSheetLayoutView="70" workbookViewId="0">
      <selection activeCell="D56" sqref="D56"/>
    </sheetView>
  </sheetViews>
  <sheetFormatPr defaultColWidth="9" defaultRowHeight="14.25"/>
  <cols>
    <col min="1" max="1" width="49.625" customWidth="1"/>
    <col min="2" max="6" width="13.75" customWidth="1"/>
    <col min="7" max="7" width="0.25" customWidth="1"/>
    <col min="9" max="9" width="10.5" customWidth="1"/>
    <col min="10" max="10" width="10.625" customWidth="1"/>
  </cols>
  <sheetData>
    <row r="1" spans="1:9" ht="15" customHeight="1">
      <c r="A1" s="1"/>
      <c r="B1" s="2"/>
      <c r="C1" s="2"/>
      <c r="D1" s="2"/>
      <c r="E1" s="2"/>
      <c r="F1" s="2"/>
      <c r="G1" s="2"/>
    </row>
    <row r="2" spans="1:9" ht="15" customHeight="1">
      <c r="A2" s="16"/>
      <c r="B2" s="16"/>
      <c r="C2" s="16"/>
      <c r="D2" s="16"/>
      <c r="E2" s="16"/>
      <c r="F2" s="16"/>
      <c r="G2" s="14"/>
    </row>
    <row r="3" spans="1:9" ht="15" customHeight="1">
      <c r="B3" s="16"/>
      <c r="C3" s="16"/>
      <c r="D3" s="16"/>
      <c r="E3" s="16"/>
      <c r="F3" s="16"/>
      <c r="G3" s="16"/>
    </row>
    <row r="4" spans="1:9" ht="35.25" customHeight="1">
      <c r="A4" s="21" t="s">
        <v>33</v>
      </c>
      <c r="B4" s="16"/>
      <c r="C4" s="16"/>
      <c r="D4" s="16"/>
      <c r="E4" s="16"/>
      <c r="F4" s="16"/>
      <c r="G4" s="16"/>
    </row>
    <row r="5" spans="1:9" ht="15" customHeight="1">
      <c r="A5" s="99" t="s">
        <v>20</v>
      </c>
      <c r="B5" s="22"/>
      <c r="C5" s="22"/>
      <c r="D5" s="22"/>
      <c r="E5" s="22"/>
      <c r="F5" s="23"/>
      <c r="G5" s="23"/>
    </row>
    <row r="6" spans="1:9" ht="15" customHeight="1">
      <c r="A6" s="89" t="s">
        <v>37</v>
      </c>
      <c r="B6" s="22"/>
      <c r="C6" s="22"/>
      <c r="D6" s="22"/>
      <c r="E6" s="22"/>
      <c r="F6" s="24"/>
      <c r="G6" s="23"/>
    </row>
    <row r="7" spans="1:9" ht="15" customHeight="1">
      <c r="A7" s="100" t="s">
        <v>16</v>
      </c>
      <c r="B7" s="22"/>
      <c r="C7" s="22"/>
      <c r="D7" s="22"/>
      <c r="E7" s="22"/>
      <c r="F7" s="24"/>
      <c r="G7" s="23"/>
    </row>
    <row r="8" spans="1:9" ht="15" customHeight="1" thickBot="1">
      <c r="A8" s="79"/>
      <c r="B8" s="22"/>
      <c r="C8" s="22"/>
      <c r="D8" s="22"/>
      <c r="E8" s="22"/>
      <c r="F8" s="24"/>
      <c r="G8" s="23"/>
    </row>
    <row r="9" spans="1:9" ht="35.1" customHeight="1" thickTop="1" thickBot="1">
      <c r="A9" s="101" t="s">
        <v>0</v>
      </c>
      <c r="B9" s="25" t="s">
        <v>22</v>
      </c>
      <c r="C9" s="25" t="s">
        <v>23</v>
      </c>
      <c r="D9" s="25" t="s">
        <v>38</v>
      </c>
      <c r="E9" s="26" t="str">
        <f>"Change on "&amp;$C$9</f>
        <v>Change on 2025/26</v>
      </c>
      <c r="F9" s="26" t="str">
        <f>"% Change on "&amp;$C$9</f>
        <v>% Change on 2025/26</v>
      </c>
      <c r="G9" s="27"/>
      <c r="H9" s="3"/>
      <c r="I9" s="3"/>
    </row>
    <row r="10" spans="1:9" ht="15.75" thickTop="1">
      <c r="A10" s="28" t="s">
        <v>14</v>
      </c>
      <c r="B10" s="29">
        <v>2760</v>
      </c>
      <c r="C10" s="29">
        <v>1980</v>
      </c>
      <c r="D10" s="29">
        <v>1514</v>
      </c>
      <c r="E10" s="30">
        <f>D10-C10</f>
        <v>-466</v>
      </c>
      <c r="F10" s="31">
        <f>(D10-C10)/C10</f>
        <v>-0.23535353535353534</v>
      </c>
      <c r="G10" s="32"/>
      <c r="H10" s="5"/>
      <c r="I10" s="6"/>
    </row>
    <row r="11" spans="1:9" ht="15">
      <c r="A11" s="33" t="s">
        <v>2</v>
      </c>
      <c r="B11" s="34">
        <v>11146</v>
      </c>
      <c r="C11" s="34">
        <v>11958</v>
      </c>
      <c r="D11" s="34">
        <v>12074</v>
      </c>
      <c r="E11" s="35">
        <f t="shared" ref="E11:E17" si="0">D11-C11</f>
        <v>116</v>
      </c>
      <c r="F11" s="36">
        <f t="shared" ref="F11:F19" si="1">(D11-C11)/C11</f>
        <v>9.7006188325807E-3</v>
      </c>
      <c r="G11" s="32"/>
      <c r="H11" s="5"/>
      <c r="I11" s="6"/>
    </row>
    <row r="12" spans="1:9" ht="15">
      <c r="A12" s="33" t="s">
        <v>3</v>
      </c>
      <c r="B12" s="34">
        <v>3068</v>
      </c>
      <c r="C12" s="34">
        <v>2615</v>
      </c>
      <c r="D12" s="34">
        <v>2750</v>
      </c>
      <c r="E12" s="35">
        <f t="shared" si="0"/>
        <v>135</v>
      </c>
      <c r="F12" s="36">
        <f>(D12-C12)/C12</f>
        <v>5.1625239005736137E-2</v>
      </c>
      <c r="G12" s="32"/>
      <c r="H12" s="5"/>
      <c r="I12" s="6"/>
    </row>
    <row r="13" spans="1:9" ht="15.75">
      <c r="A13" s="37" t="s">
        <v>4</v>
      </c>
      <c r="B13" s="38">
        <f>B12+B11+B10</f>
        <v>16974</v>
      </c>
      <c r="C13" s="38">
        <f>C12+C11+C10</f>
        <v>16553</v>
      </c>
      <c r="D13" s="38">
        <f>D12+D11+D10</f>
        <v>16338</v>
      </c>
      <c r="E13" s="39">
        <f t="shared" si="0"/>
        <v>-215</v>
      </c>
      <c r="F13" s="40">
        <f>(D13-C13)/C13</f>
        <v>-1.298858213012747E-2</v>
      </c>
      <c r="G13" s="41"/>
      <c r="H13" s="7"/>
      <c r="I13" s="8"/>
    </row>
    <row r="14" spans="1:9" ht="15">
      <c r="A14" s="42" t="s">
        <v>5</v>
      </c>
      <c r="B14" s="43">
        <v>7106</v>
      </c>
      <c r="C14" s="43">
        <v>6564</v>
      </c>
      <c r="D14" s="43">
        <v>6411</v>
      </c>
      <c r="E14" s="44">
        <f t="shared" si="0"/>
        <v>-153</v>
      </c>
      <c r="F14" s="45">
        <f t="shared" si="1"/>
        <v>-2.3308957952468009E-2</v>
      </c>
      <c r="G14" s="32"/>
      <c r="H14" s="5"/>
      <c r="I14" s="6"/>
    </row>
    <row r="15" spans="1:9" ht="15">
      <c r="A15" s="46" t="s">
        <v>35</v>
      </c>
      <c r="B15" s="47">
        <v>5483</v>
      </c>
      <c r="C15" s="47">
        <v>5485</v>
      </c>
      <c r="D15" s="47">
        <v>5457</v>
      </c>
      <c r="E15" s="48">
        <f t="shared" si="0"/>
        <v>-28</v>
      </c>
      <c r="F15" s="49">
        <f>(D15-C15)/C15</f>
        <v>-5.1048313582497725E-3</v>
      </c>
      <c r="G15" s="32"/>
      <c r="H15" s="5"/>
      <c r="I15" s="6"/>
    </row>
    <row r="16" spans="1:9" ht="15">
      <c r="A16" s="50" t="s">
        <v>8</v>
      </c>
      <c r="B16" s="47">
        <v>6841</v>
      </c>
      <c r="C16" s="47">
        <v>7220</v>
      </c>
      <c r="D16" s="47">
        <v>7249</v>
      </c>
      <c r="E16" s="48">
        <f t="shared" si="0"/>
        <v>29</v>
      </c>
      <c r="F16" s="49">
        <f>(D16-C16)/C16</f>
        <v>4.0166204986149586E-3</v>
      </c>
      <c r="G16" s="32"/>
      <c r="H16" s="5"/>
      <c r="I16" s="6"/>
    </row>
    <row r="17" spans="1:9" ht="15">
      <c r="A17" s="50" t="s">
        <v>13</v>
      </c>
      <c r="B17" s="47">
        <v>259</v>
      </c>
      <c r="C17" s="47">
        <v>259</v>
      </c>
      <c r="D17" s="47">
        <v>259</v>
      </c>
      <c r="E17" s="48">
        <f t="shared" si="0"/>
        <v>0</v>
      </c>
      <c r="F17" s="49">
        <f>(D17-C17)/C17</f>
        <v>0</v>
      </c>
      <c r="G17" s="32"/>
      <c r="H17" s="5"/>
      <c r="I17" s="6"/>
    </row>
    <row r="18" spans="1:9" ht="15">
      <c r="A18" s="50" t="s">
        <v>9</v>
      </c>
      <c r="B18" s="47">
        <v>56</v>
      </c>
      <c r="C18" s="47">
        <v>60</v>
      </c>
      <c r="D18" s="47">
        <v>60</v>
      </c>
      <c r="E18" s="48">
        <f>D18-C18</f>
        <v>0</v>
      </c>
      <c r="F18" s="49">
        <f>(D18-C18)/C18</f>
        <v>0</v>
      </c>
      <c r="G18" s="32"/>
      <c r="H18" s="5"/>
      <c r="I18" s="6"/>
    </row>
    <row r="19" spans="1:9" ht="15.75">
      <c r="A19" s="51" t="s">
        <v>10</v>
      </c>
      <c r="B19" s="52">
        <f>B14+B16+B17+B18</f>
        <v>14262</v>
      </c>
      <c r="C19" s="52">
        <f>C14+C16+C17+C18</f>
        <v>14103</v>
      </c>
      <c r="D19" s="52">
        <f>D14+D16+D17+D18</f>
        <v>13979</v>
      </c>
      <c r="E19" s="53">
        <f>D19-C19</f>
        <v>-124</v>
      </c>
      <c r="F19" s="54">
        <f t="shared" si="1"/>
        <v>-8.7924555059207266E-3</v>
      </c>
      <c r="G19" s="41"/>
      <c r="H19" s="7"/>
      <c r="I19" s="8"/>
    </row>
    <row r="20" spans="1:9" ht="15.75">
      <c r="A20" s="55" t="s">
        <v>11</v>
      </c>
      <c r="B20" s="56">
        <f>B13-B19</f>
        <v>2712</v>
      </c>
      <c r="C20" s="56">
        <f>C13-C19</f>
        <v>2450</v>
      </c>
      <c r="D20" s="56">
        <f>D13-D19</f>
        <v>2359</v>
      </c>
      <c r="E20" s="57">
        <f>D20-C20</f>
        <v>-91</v>
      </c>
      <c r="F20" s="58">
        <f>(D20-C20)/C20</f>
        <v>-3.7142857142857144E-2</v>
      </c>
      <c r="G20" s="41"/>
      <c r="H20" s="7"/>
      <c r="I20" s="8"/>
    </row>
    <row r="21" spans="1:9" ht="18">
      <c r="A21" s="42" t="s">
        <v>39</v>
      </c>
      <c r="B21" s="43">
        <v>199</v>
      </c>
      <c r="C21" s="43">
        <v>142</v>
      </c>
      <c r="D21" s="43" t="s">
        <v>21</v>
      </c>
      <c r="E21" s="44" t="s">
        <v>21</v>
      </c>
      <c r="F21" s="45" t="s">
        <v>21</v>
      </c>
      <c r="G21" s="41"/>
      <c r="H21" s="7"/>
      <c r="I21" s="8"/>
    </row>
    <row r="22" spans="1:9" ht="18">
      <c r="A22" s="59" t="s">
        <v>40</v>
      </c>
      <c r="B22" s="60">
        <v>0</v>
      </c>
      <c r="C22" s="60">
        <v>0</v>
      </c>
      <c r="D22" s="60" t="s">
        <v>21</v>
      </c>
      <c r="E22" s="61" t="s">
        <v>21</v>
      </c>
      <c r="F22" s="62" t="s">
        <v>21</v>
      </c>
      <c r="G22" s="41"/>
      <c r="H22" s="7"/>
      <c r="I22" s="8"/>
    </row>
    <row r="23" spans="1:9" ht="18.75">
      <c r="A23" s="63" t="s">
        <v>41</v>
      </c>
      <c r="B23" s="64">
        <v>1980</v>
      </c>
      <c r="C23" s="64">
        <v>1514</v>
      </c>
      <c r="D23" s="64" t="s">
        <v>21</v>
      </c>
      <c r="E23" s="65" t="s">
        <v>21</v>
      </c>
      <c r="F23" s="66" t="s">
        <v>21</v>
      </c>
      <c r="G23" s="32"/>
      <c r="H23" s="5"/>
      <c r="I23" s="6"/>
    </row>
    <row r="24" spans="1:9" ht="15" customHeight="1">
      <c r="A24" s="67" t="s">
        <v>42</v>
      </c>
      <c r="B24" s="34">
        <v>1550</v>
      </c>
      <c r="C24" s="34">
        <v>1500</v>
      </c>
      <c r="D24" s="34">
        <v>1500</v>
      </c>
      <c r="E24" s="35">
        <f>D24-C24</f>
        <v>0</v>
      </c>
      <c r="F24" s="36">
        <f>(D24-C24)/C24</f>
        <v>0</v>
      </c>
      <c r="G24" s="41"/>
      <c r="H24" s="7"/>
      <c r="I24" s="8"/>
    </row>
    <row r="25" spans="1:9" ht="17.25">
      <c r="A25" s="68" t="s">
        <v>43</v>
      </c>
      <c r="B25" s="69">
        <v>430</v>
      </c>
      <c r="C25" s="69">
        <v>14</v>
      </c>
      <c r="D25" s="69" t="s">
        <v>21</v>
      </c>
      <c r="E25" s="70" t="s">
        <v>21</v>
      </c>
      <c r="F25" s="71" t="s">
        <v>21</v>
      </c>
      <c r="G25" s="32"/>
      <c r="H25" s="5"/>
      <c r="I25" s="6"/>
    </row>
    <row r="26" spans="1:9" ht="15.75">
      <c r="A26" s="72" t="s">
        <v>12</v>
      </c>
      <c r="B26" s="73">
        <v>630</v>
      </c>
      <c r="C26" s="73">
        <v>156</v>
      </c>
      <c r="D26" s="73">
        <v>858</v>
      </c>
      <c r="E26" s="53">
        <f>D26-C26</f>
        <v>702</v>
      </c>
      <c r="F26" s="74">
        <f>(D26-C26)/C26</f>
        <v>4.5</v>
      </c>
      <c r="G26" s="32"/>
      <c r="H26" s="5"/>
      <c r="I26" s="6"/>
    </row>
    <row r="27" spans="1:9" ht="15">
      <c r="A27" s="75" t="s">
        <v>15</v>
      </c>
      <c r="B27" s="76">
        <v>532</v>
      </c>
      <c r="C27" s="76">
        <v>794</v>
      </c>
      <c r="D27" s="76" t="s">
        <v>21</v>
      </c>
      <c r="E27" s="77" t="s">
        <v>21</v>
      </c>
      <c r="F27" s="78" t="s">
        <v>21</v>
      </c>
      <c r="G27" s="32"/>
      <c r="H27" s="5"/>
      <c r="I27" s="6"/>
    </row>
    <row r="28" spans="1:9" ht="15.75" thickBot="1">
      <c r="A28" s="82"/>
      <c r="B28" s="82"/>
      <c r="C28" s="80"/>
      <c r="D28" s="80"/>
      <c r="E28" s="80"/>
      <c r="F28" s="81"/>
      <c r="G28" s="32"/>
      <c r="H28" s="5"/>
      <c r="I28" s="6"/>
    </row>
    <row r="29" spans="1:9" ht="35.1" customHeight="1" thickTop="1" thickBot="1">
      <c r="A29" s="101" t="s">
        <v>1</v>
      </c>
      <c r="B29" s="25" t="s">
        <v>22</v>
      </c>
      <c r="C29" s="25" t="s">
        <v>23</v>
      </c>
      <c r="D29" s="25" t="s">
        <v>38</v>
      </c>
      <c r="E29" s="26" t="str">
        <f>"Change on "&amp;$C$9</f>
        <v>Change on 2025/26</v>
      </c>
      <c r="F29" s="26" t="str">
        <f>"% Change on "&amp;$C$9</f>
        <v>% Change on 2025/26</v>
      </c>
      <c r="G29" s="27"/>
      <c r="H29" s="3"/>
      <c r="I29" s="3"/>
    </row>
    <row r="30" spans="1:9" ht="15.75" thickTop="1">
      <c r="A30" s="28" t="s">
        <v>14</v>
      </c>
      <c r="B30" s="29">
        <v>1163</v>
      </c>
      <c r="C30" s="29">
        <v>1279</v>
      </c>
      <c r="D30" s="29">
        <v>1337</v>
      </c>
      <c r="E30" s="30">
        <f>D30-C30</f>
        <v>58</v>
      </c>
      <c r="F30" s="31">
        <f>(D30-C30)/C30</f>
        <v>4.534792806880375E-2</v>
      </c>
      <c r="G30" s="32"/>
      <c r="H30" s="5"/>
      <c r="I30" s="6"/>
    </row>
    <row r="31" spans="1:9" ht="15">
      <c r="A31" s="33" t="s">
        <v>2</v>
      </c>
      <c r="B31" s="34">
        <v>7091</v>
      </c>
      <c r="C31" s="34">
        <v>6367</v>
      </c>
      <c r="D31" s="34">
        <v>5500</v>
      </c>
      <c r="E31" s="35">
        <f>D31-C31</f>
        <v>-867</v>
      </c>
      <c r="F31" s="36">
        <f>(D31-C31)/C31</f>
        <v>-0.13617088110570127</v>
      </c>
      <c r="G31" s="32"/>
      <c r="H31" s="5"/>
      <c r="I31" s="6"/>
    </row>
    <row r="32" spans="1:9" ht="15">
      <c r="A32" s="33" t="s">
        <v>3</v>
      </c>
      <c r="B32" s="34">
        <v>233</v>
      </c>
      <c r="C32" s="34">
        <v>213</v>
      </c>
      <c r="D32" s="34">
        <v>250</v>
      </c>
      <c r="E32" s="35">
        <f t="shared" ref="E32:E34" si="2">D32-C32</f>
        <v>37</v>
      </c>
      <c r="F32" s="36">
        <f t="shared" ref="F32:F34" si="3">(D32-C32)/C32</f>
        <v>0.17370892018779344</v>
      </c>
      <c r="G32" s="32"/>
      <c r="H32" s="5"/>
      <c r="I32" s="6"/>
    </row>
    <row r="33" spans="1:14" ht="15.75">
      <c r="A33" s="37" t="s">
        <v>4</v>
      </c>
      <c r="B33" s="38">
        <f>B32+B31+B30</f>
        <v>8487</v>
      </c>
      <c r="C33" s="38">
        <f>C32+C31+C30</f>
        <v>7859</v>
      </c>
      <c r="D33" s="38">
        <f>D32+D31+D30</f>
        <v>7087</v>
      </c>
      <c r="E33" s="39">
        <f t="shared" si="2"/>
        <v>-772</v>
      </c>
      <c r="F33" s="40">
        <f t="shared" si="3"/>
        <v>-9.8231327140857611E-2</v>
      </c>
      <c r="G33" s="41"/>
      <c r="H33" s="7"/>
      <c r="I33" s="8"/>
    </row>
    <row r="34" spans="1:14" ht="15">
      <c r="A34" s="42" t="s">
        <v>5</v>
      </c>
      <c r="B34" s="43">
        <v>1797</v>
      </c>
      <c r="C34" s="43">
        <v>1456</v>
      </c>
      <c r="D34" s="43">
        <v>1407</v>
      </c>
      <c r="E34" s="44">
        <f t="shared" si="2"/>
        <v>-49</v>
      </c>
      <c r="F34" s="45">
        <f t="shared" si="3"/>
        <v>-3.3653846153846152E-2</v>
      </c>
      <c r="G34" s="32"/>
      <c r="H34" s="5"/>
      <c r="I34" s="6"/>
    </row>
    <row r="35" spans="1:14" ht="15">
      <c r="A35" s="46" t="s">
        <v>35</v>
      </c>
      <c r="B35" s="47" t="s">
        <v>6</v>
      </c>
      <c r="C35" s="47" t="s">
        <v>6</v>
      </c>
      <c r="D35" s="47" t="s">
        <v>6</v>
      </c>
      <c r="E35" s="48" t="s">
        <v>6</v>
      </c>
      <c r="F35" s="49" t="str">
        <f>E35</f>
        <v>n/a</v>
      </c>
      <c r="G35" s="32"/>
      <c r="H35" s="5"/>
      <c r="I35" s="6"/>
    </row>
    <row r="36" spans="1:14" ht="15">
      <c r="A36" s="50" t="s">
        <v>8</v>
      </c>
      <c r="B36" s="47">
        <v>4498</v>
      </c>
      <c r="C36" s="47">
        <v>4378</v>
      </c>
      <c r="D36" s="47">
        <v>4393</v>
      </c>
      <c r="E36" s="48">
        <f t="shared" ref="E36" si="4">D36-C36</f>
        <v>15</v>
      </c>
      <c r="F36" s="49">
        <f t="shared" ref="F36" si="5">(D36-C36)/C36</f>
        <v>3.4262220191868431E-3</v>
      </c>
      <c r="G36" s="32"/>
      <c r="H36" s="5"/>
      <c r="I36" s="6"/>
    </row>
    <row r="37" spans="1:14" ht="15">
      <c r="A37" s="50" t="s">
        <v>13</v>
      </c>
      <c r="B37" s="47">
        <v>174</v>
      </c>
      <c r="C37" s="47">
        <v>174</v>
      </c>
      <c r="D37" s="47">
        <v>174</v>
      </c>
      <c r="E37" s="48" t="s">
        <v>7</v>
      </c>
      <c r="F37" s="49" t="s">
        <v>7</v>
      </c>
      <c r="G37" s="32"/>
      <c r="H37" s="5"/>
      <c r="I37" s="6"/>
    </row>
    <row r="38" spans="1:14" ht="15">
      <c r="A38" s="50" t="s">
        <v>9</v>
      </c>
      <c r="B38" s="47">
        <v>32</v>
      </c>
      <c r="C38" s="47">
        <v>32</v>
      </c>
      <c r="D38" s="47">
        <v>27</v>
      </c>
      <c r="E38" s="48">
        <f t="shared" ref="E38:E39" si="6">D38-C38</f>
        <v>-5</v>
      </c>
      <c r="F38" s="49">
        <f t="shared" ref="F38:F39" si="7">(D38-C38)/C38</f>
        <v>-0.15625</v>
      </c>
      <c r="G38" s="32"/>
      <c r="H38" s="5"/>
      <c r="I38" s="6"/>
    </row>
    <row r="39" spans="1:14" ht="15.75">
      <c r="A39" s="51" t="s">
        <v>10</v>
      </c>
      <c r="B39" s="52">
        <f>B34+B36+B37+B38</f>
        <v>6501</v>
      </c>
      <c r="C39" s="52">
        <f>C34+C36+C37+C38</f>
        <v>6040</v>
      </c>
      <c r="D39" s="52">
        <f>D34+D36+D37+D38</f>
        <v>6001</v>
      </c>
      <c r="E39" s="53">
        <f t="shared" si="6"/>
        <v>-39</v>
      </c>
      <c r="F39" s="62">
        <f t="shared" si="7"/>
        <v>-6.4569536423841056E-3</v>
      </c>
      <c r="G39" s="41"/>
      <c r="H39" s="7"/>
      <c r="I39" s="8"/>
    </row>
    <row r="40" spans="1:14" ht="15.75">
      <c r="A40" s="55" t="s">
        <v>11</v>
      </c>
      <c r="B40" s="56">
        <f>B33-B39</f>
        <v>1986</v>
      </c>
      <c r="C40" s="56">
        <f>C33-C39</f>
        <v>1819</v>
      </c>
      <c r="D40" s="56">
        <f>D33-D39</f>
        <v>1086</v>
      </c>
      <c r="E40" s="57">
        <f>D40-C40</f>
        <v>-733</v>
      </c>
      <c r="F40" s="58">
        <f>(D40-C40)/C40</f>
        <v>-0.40296866410115451</v>
      </c>
      <c r="G40" s="41"/>
      <c r="H40" s="7"/>
      <c r="I40" s="8"/>
    </row>
    <row r="41" spans="1:14" ht="18">
      <c r="A41" s="42" t="s">
        <v>39</v>
      </c>
      <c r="B41" s="43">
        <v>707</v>
      </c>
      <c r="C41" s="43">
        <v>479</v>
      </c>
      <c r="D41" s="43" t="s">
        <v>21</v>
      </c>
      <c r="E41" s="44" t="s">
        <v>21</v>
      </c>
      <c r="F41" s="45" t="str">
        <f>E41</f>
        <v>*</v>
      </c>
      <c r="G41" s="41"/>
      <c r="H41" s="7"/>
      <c r="I41" s="8"/>
    </row>
    <row r="42" spans="1:14" ht="18">
      <c r="A42" s="59" t="s">
        <v>40</v>
      </c>
      <c r="B42" s="60">
        <v>0</v>
      </c>
      <c r="C42" s="60">
        <v>0</v>
      </c>
      <c r="D42" s="60" t="s">
        <v>21</v>
      </c>
      <c r="E42" s="61" t="s">
        <v>21</v>
      </c>
      <c r="F42" s="62" t="s">
        <v>21</v>
      </c>
      <c r="G42" s="41"/>
      <c r="H42" s="7"/>
      <c r="I42" s="8"/>
    </row>
    <row r="43" spans="1:14" ht="18.75">
      <c r="A43" s="63" t="s">
        <v>41</v>
      </c>
      <c r="B43" s="64">
        <v>1279</v>
      </c>
      <c r="C43" s="64">
        <v>1337</v>
      </c>
      <c r="D43" s="64" t="s">
        <v>21</v>
      </c>
      <c r="E43" s="65" t="s">
        <v>21</v>
      </c>
      <c r="F43" s="66" t="s">
        <v>21</v>
      </c>
      <c r="G43" s="32"/>
      <c r="H43" s="5"/>
      <c r="I43" s="6"/>
    </row>
    <row r="44" spans="1:14" ht="15" customHeight="1">
      <c r="A44" s="67" t="s">
        <v>42</v>
      </c>
      <c r="B44" s="34">
        <v>800</v>
      </c>
      <c r="C44" s="34">
        <v>800</v>
      </c>
      <c r="D44" s="34">
        <v>750</v>
      </c>
      <c r="E44" s="35" t="s">
        <v>7</v>
      </c>
      <c r="F44" s="36" t="s">
        <v>7</v>
      </c>
      <c r="G44" s="41"/>
      <c r="H44" s="7"/>
      <c r="I44" s="8"/>
    </row>
    <row r="45" spans="1:14" ht="17.25">
      <c r="A45" s="68" t="s">
        <v>43</v>
      </c>
      <c r="B45" s="69">
        <v>479</v>
      </c>
      <c r="C45" s="69">
        <v>537</v>
      </c>
      <c r="D45" s="69" t="s">
        <v>21</v>
      </c>
      <c r="E45" s="70" t="s">
        <v>21</v>
      </c>
      <c r="F45" s="71" t="str">
        <f>E45</f>
        <v>*</v>
      </c>
      <c r="G45" s="32"/>
      <c r="H45" s="5"/>
      <c r="I45" s="6"/>
    </row>
    <row r="46" spans="1:14" ht="15.75">
      <c r="A46" s="72" t="s">
        <v>12</v>
      </c>
      <c r="B46" s="73">
        <v>1185</v>
      </c>
      <c r="C46" s="73">
        <v>1016</v>
      </c>
      <c r="D46" s="73">
        <v>336</v>
      </c>
      <c r="E46" s="83">
        <f t="shared" ref="E46" si="8">D46-C46</f>
        <v>-680</v>
      </c>
      <c r="F46" s="84">
        <f>(D46-C46)/C46</f>
        <v>-0.6692913385826772</v>
      </c>
      <c r="G46" s="32"/>
      <c r="H46" s="5"/>
      <c r="I46" s="6"/>
    </row>
    <row r="47" spans="1:14" ht="15">
      <c r="A47" s="75" t="s">
        <v>15</v>
      </c>
      <c r="B47" s="76">
        <v>-3</v>
      </c>
      <c r="C47" s="76">
        <v>3</v>
      </c>
      <c r="D47" s="76" t="s">
        <v>21</v>
      </c>
      <c r="E47" s="77" t="s">
        <v>21</v>
      </c>
      <c r="F47" s="78" t="s">
        <v>21</v>
      </c>
      <c r="G47" s="32"/>
      <c r="H47" s="5"/>
      <c r="I47" s="6"/>
    </row>
    <row r="48" spans="1:14" ht="15">
      <c r="A48" s="82"/>
      <c r="B48" s="82"/>
      <c r="C48" s="80"/>
      <c r="D48" s="80"/>
      <c r="E48" s="80"/>
      <c r="F48" s="81"/>
      <c r="G48" s="85"/>
      <c r="H48" s="4"/>
      <c r="I48" s="4"/>
      <c r="J48" s="5"/>
      <c r="K48" s="9"/>
      <c r="L48" s="6"/>
      <c r="M48" s="5"/>
      <c r="N48" s="6"/>
    </row>
    <row r="49" spans="1:26" ht="15.75">
      <c r="A49" s="86" t="s">
        <v>36</v>
      </c>
      <c r="B49" s="82"/>
      <c r="C49" s="80"/>
      <c r="D49" s="80"/>
      <c r="E49" s="80"/>
      <c r="F49" s="81"/>
      <c r="G49" s="85"/>
      <c r="H49" s="4"/>
      <c r="I49" s="4"/>
      <c r="J49" s="5"/>
      <c r="K49" s="9"/>
      <c r="L49" s="6"/>
      <c r="M49" s="5"/>
      <c r="N49" s="6"/>
    </row>
    <row r="50" spans="1:26" ht="15.75">
      <c r="A50" s="89" t="s">
        <v>44</v>
      </c>
      <c r="B50" s="82"/>
      <c r="C50" s="80"/>
      <c r="D50" s="80"/>
      <c r="E50" s="80"/>
      <c r="F50" s="81"/>
      <c r="G50" s="85"/>
      <c r="H50" s="4"/>
      <c r="I50" s="4"/>
      <c r="J50" s="5"/>
      <c r="K50" s="9"/>
      <c r="L50" s="6"/>
      <c r="M50" s="5"/>
      <c r="N50" s="6"/>
    </row>
    <row r="51" spans="1:26" ht="15.75">
      <c r="A51" s="102" t="s">
        <v>45</v>
      </c>
      <c r="B51" s="82"/>
      <c r="C51" s="80"/>
      <c r="D51" s="80"/>
      <c r="E51" s="80"/>
      <c r="F51" s="81"/>
      <c r="G51" s="85"/>
      <c r="H51" s="4"/>
      <c r="I51" s="4"/>
      <c r="J51" s="5"/>
      <c r="K51" s="9"/>
      <c r="L51" s="6"/>
      <c r="M51" s="5"/>
      <c r="N51" s="6"/>
    </row>
    <row r="52" spans="1:26" ht="15.75">
      <c r="A52" s="90" t="s">
        <v>29</v>
      </c>
      <c r="B52" s="82"/>
      <c r="C52" s="80"/>
      <c r="D52" s="80"/>
      <c r="E52" s="80"/>
      <c r="F52" s="81"/>
      <c r="G52" s="85"/>
      <c r="H52" s="4"/>
      <c r="I52" s="4"/>
      <c r="J52" s="5"/>
      <c r="K52" s="9"/>
      <c r="L52" s="6"/>
      <c r="M52" s="5"/>
      <c r="N52" s="6"/>
    </row>
    <row r="53" spans="1:26" s="19" customFormat="1" ht="15">
      <c r="A53" s="91" t="s">
        <v>32</v>
      </c>
      <c r="B53" s="87"/>
      <c r="C53" s="87"/>
      <c r="D53" s="87"/>
      <c r="E53" s="87"/>
      <c r="F53" s="87"/>
      <c r="G53" s="88"/>
    </row>
    <row r="54" spans="1:26" s="19" customFormat="1" ht="15">
      <c r="A54" s="91" t="s">
        <v>31</v>
      </c>
      <c r="B54" s="87"/>
      <c r="C54" s="87"/>
      <c r="D54" s="87"/>
      <c r="E54" s="87"/>
      <c r="F54" s="87"/>
      <c r="G54" s="88"/>
    </row>
    <row r="55" spans="1:26" s="19" customFormat="1" ht="15">
      <c r="A55" s="91" t="s">
        <v>28</v>
      </c>
      <c r="B55" s="87"/>
      <c r="C55" s="87"/>
      <c r="D55" s="87"/>
      <c r="E55" s="87"/>
      <c r="F55" s="87"/>
      <c r="G55" s="88"/>
    </row>
    <row r="56" spans="1:26" s="19" customFormat="1" ht="24.75" customHeight="1">
      <c r="A56" s="92" t="s">
        <v>24</v>
      </c>
      <c r="B56" s="93"/>
      <c r="C56" s="94"/>
      <c r="D56" s="94"/>
      <c r="E56" s="94"/>
      <c r="F56" s="94"/>
      <c r="G56" s="94"/>
    </row>
    <row r="57" spans="1:26" s="19" customFormat="1" ht="15">
      <c r="A57" s="91" t="s">
        <v>19</v>
      </c>
      <c r="B57" s="88"/>
      <c r="C57" s="88"/>
      <c r="D57" s="88"/>
      <c r="E57" s="88"/>
      <c r="F57" s="93"/>
      <c r="G57" s="95"/>
    </row>
    <row r="58" spans="1:26" s="19" customFormat="1" ht="15">
      <c r="A58" s="91" t="s">
        <v>46</v>
      </c>
      <c r="B58" s="96"/>
      <c r="C58" s="95"/>
      <c r="D58" s="95"/>
      <c r="E58" s="95"/>
      <c r="F58" s="95"/>
      <c r="G58" s="88"/>
      <c r="H58" s="18"/>
      <c r="I58" s="18"/>
      <c r="J58" s="18"/>
    </row>
    <row r="59" spans="1:26" s="19" customFormat="1" ht="15">
      <c r="A59" s="103" t="s">
        <v>47</v>
      </c>
      <c r="B59" s="96"/>
      <c r="C59" s="95"/>
      <c r="D59" s="95"/>
      <c r="E59" s="95"/>
      <c r="F59" s="95"/>
      <c r="G59" s="88"/>
      <c r="H59" s="18"/>
      <c r="I59" s="18"/>
      <c r="J59" s="18"/>
    </row>
    <row r="60" spans="1:26" s="19" customFormat="1" ht="15">
      <c r="A60" s="91" t="s">
        <v>48</v>
      </c>
      <c r="B60" s="95"/>
      <c r="C60" s="95"/>
      <c r="D60" s="95"/>
      <c r="E60" s="95"/>
      <c r="F60" s="97"/>
      <c r="G60" s="88"/>
      <c r="H60" s="18"/>
      <c r="I60" s="18"/>
      <c r="J60" s="18"/>
    </row>
    <row r="61" spans="1:26" s="19" customFormat="1" ht="15">
      <c r="A61" s="103" t="s">
        <v>49</v>
      </c>
      <c r="B61" s="95"/>
      <c r="C61" s="95"/>
      <c r="D61" s="95"/>
      <c r="E61" s="95"/>
      <c r="F61" s="97"/>
      <c r="G61" s="88"/>
      <c r="H61" s="18"/>
      <c r="I61" s="18"/>
      <c r="J61" s="18"/>
    </row>
    <row r="62" spans="1:26" s="19" customFormat="1" ht="15">
      <c r="A62" s="91" t="s">
        <v>26</v>
      </c>
      <c r="B62" s="95"/>
      <c r="C62" s="95"/>
      <c r="D62" s="95"/>
      <c r="E62" s="95"/>
      <c r="F62" s="97"/>
      <c r="G62" s="88"/>
      <c r="H62" s="18"/>
      <c r="I62" s="18"/>
      <c r="J62" s="18"/>
    </row>
    <row r="63" spans="1:26" s="19" customFormat="1" ht="27.75" customHeight="1">
      <c r="A63" s="98" t="s">
        <v>27</v>
      </c>
      <c r="B63" s="95"/>
      <c r="C63" s="95"/>
      <c r="D63" s="95"/>
      <c r="E63" s="95"/>
      <c r="F63" s="97"/>
      <c r="G63" s="88"/>
      <c r="H63" s="18"/>
      <c r="I63" s="18"/>
      <c r="J63" s="18"/>
    </row>
    <row r="64" spans="1:26" s="19" customFormat="1" ht="68.25" customHeight="1">
      <c r="A64" s="156" t="s">
        <v>17</v>
      </c>
      <c r="B64" s="156"/>
      <c r="C64" s="156"/>
      <c r="D64" s="156"/>
      <c r="E64" s="156"/>
      <c r="F64" s="156"/>
      <c r="G64" s="156"/>
      <c r="H64" s="15"/>
      <c r="I64" s="15"/>
      <c r="J64" s="15"/>
      <c r="K64" s="15"/>
      <c r="L64" s="15"/>
      <c r="M64" s="15"/>
      <c r="N64" s="15"/>
      <c r="O64" s="15"/>
      <c r="P64" s="15"/>
      <c r="Q64" s="15"/>
      <c r="R64" s="15"/>
      <c r="S64" s="15"/>
      <c r="T64" s="15"/>
      <c r="U64" s="15"/>
      <c r="V64" s="15"/>
      <c r="W64" s="15"/>
      <c r="X64" s="15"/>
      <c r="Y64" s="15"/>
      <c r="Z64" s="15"/>
    </row>
    <row r="65" spans="1:26" s="19" customFormat="1" ht="42.75" customHeight="1">
      <c r="A65" s="155" t="s">
        <v>25</v>
      </c>
      <c r="B65" s="155"/>
      <c r="C65" s="155"/>
      <c r="D65" s="155"/>
      <c r="E65" s="155"/>
      <c r="F65" s="155"/>
      <c r="G65" s="155"/>
      <c r="H65" s="15"/>
      <c r="I65" s="15"/>
      <c r="J65" s="15"/>
      <c r="K65" s="15"/>
      <c r="L65" s="15"/>
      <c r="M65" s="15"/>
      <c r="N65" s="15"/>
      <c r="O65" s="15"/>
      <c r="P65" s="15"/>
      <c r="Q65" s="15"/>
      <c r="R65" s="15"/>
      <c r="S65" s="15"/>
      <c r="T65" s="15"/>
      <c r="U65" s="15"/>
      <c r="V65" s="15"/>
      <c r="W65" s="15"/>
      <c r="X65" s="15"/>
      <c r="Y65" s="15"/>
      <c r="Z65" s="15"/>
    </row>
  </sheetData>
  <mergeCells count="2">
    <mergeCell ref="A65:G65"/>
    <mergeCell ref="A64:G64"/>
  </mergeCells>
  <hyperlinks>
    <hyperlink ref="A82" r:id="rId1" display="balance.sheet.team@ahdb.org.uk" xr:uid="{A6A7D877-7391-440B-B3A1-2D77BB9EBC55}"/>
    <hyperlink ref="A83:B83" r:id="rId2" display="ahdb.org.uk" xr:uid="{13E48F90-9D22-4345-9318-38FCADA451DF}"/>
    <hyperlink ref="B69" r:id="rId3" display="Terms of Use " xr:uid="{C8D8B8DE-03B4-4AB7-8B7C-876F9BD64E58}"/>
    <hyperlink ref="D69" r:id="rId4" display=" Privacy Notice" xr:uid="{8A09F6D7-0EB3-4F8D-9D08-2A4971E40CF9}"/>
    <hyperlink ref="F69" r:id="rId5" display="info@ahdb.org.uk" xr:uid="{DCF49480-64D4-4644-81CD-79AB92A399D6}"/>
    <hyperlink ref="A75" r:id="rId6" display="Data and Analysis Team" xr:uid="{7C1B4EBE-D4A1-48EC-A731-6C258CBFB70D}"/>
  </hyperlinks>
  <printOptions horizontalCentered="1" verticalCentered="1"/>
  <pageMargins left="0" right="0" top="0" bottom="0" header="0" footer="0"/>
  <pageSetup paperSize="8" orientation="portrait" r:id="rId7"/>
  <drawing r:id="rId8"/>
</worksheet>
</file>

<file path=docMetadata/LabelInfo.xml><?xml version="1.0" encoding="utf-8"?>
<clbl:labelList xmlns:clbl="http://schemas.microsoft.com/office/2020/mipLabelMetadata">
  <clbl:label id="{247acc34-5011-4832-85e6-4d28a09e4a0b}" enabled="1" method="Privileged" siteId="{a12ce54b-3d3d-4346-95ef-ff13ca5dd47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Early balance sheets</vt:lpstr>
      <vt:lpstr>Disclaimer and contact us</vt:lpstr>
      <vt:lpstr>Early balance sheets (2)</vt:lpstr>
      <vt:lpstr>'Disclaimer and contact us'!Print_Area</vt:lpstr>
      <vt:lpstr>'Early balance sheets'!Print_Area</vt:lpstr>
      <vt:lpstr>'Early balance sheets (2)'!Print_Area</vt:lpstr>
    </vt:vector>
  </TitlesOfParts>
  <Company>AHDB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mullanb</dc:creator>
  <cp:lastModifiedBy>Helen Plant</cp:lastModifiedBy>
  <cp:lastPrinted>2026-10-20T15:11:30Z</cp:lastPrinted>
  <dcterms:created xsi:type="dcterms:W3CDTF">2015-10-04T19:50:02Z</dcterms:created>
  <dcterms:modified xsi:type="dcterms:W3CDTF">2026-10-22T08:24:35Z</dcterms:modified>
</cp:coreProperties>
</file>